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5" yWindow="45" windowWidth="14520" windowHeight="12825" tabRatio="789"/>
  </bookViews>
  <sheets>
    <sheet name="ЗОШ №8" sheetId="8" r:id="rId1"/>
  </sheets>
  <definedNames>
    <definedName name="_xlnm.Print_Titles" localSheetId="0">'ЗОШ №8'!$9:$9</definedName>
  </definedNames>
  <calcPr calcId="144525"/>
</workbook>
</file>

<file path=xl/calcChain.xml><?xml version="1.0" encoding="utf-8"?>
<calcChain xmlns="http://schemas.openxmlformats.org/spreadsheetml/2006/main">
  <c r="B19" i="8" l="1"/>
  <c r="B14" i="8"/>
  <c r="Q14" i="8" l="1"/>
  <c r="I14" i="8"/>
  <c r="P18" i="8"/>
  <c r="O18" i="8"/>
  <c r="N18" i="8"/>
  <c r="L18" i="8"/>
  <c r="K18" i="8"/>
  <c r="J18" i="8"/>
  <c r="H18" i="8"/>
  <c r="G18" i="8"/>
  <c r="F18" i="8"/>
  <c r="D18" i="8"/>
  <c r="C18" i="8"/>
  <c r="B18" i="8"/>
  <c r="M17" i="8"/>
  <c r="M12" i="8"/>
  <c r="E12" i="8"/>
  <c r="Q18" i="8" l="1"/>
  <c r="M18" i="8"/>
  <c r="I18" i="8"/>
  <c r="E18" i="8"/>
  <c r="E19" i="8"/>
  <c r="Q17" i="8"/>
  <c r="I17" i="8"/>
  <c r="E17" i="8"/>
  <c r="I19" i="8"/>
  <c r="Q19" i="8"/>
  <c r="E14" i="8"/>
  <c r="R14" i="8" s="1"/>
  <c r="M14" i="8"/>
  <c r="M19" i="8"/>
  <c r="I12" i="8"/>
  <c r="Q12" i="8"/>
  <c r="R18" i="8" l="1"/>
  <c r="R12" i="8"/>
  <c r="R19" i="8"/>
  <c r="R17" i="8"/>
  <c r="Q94" i="8" l="1"/>
  <c r="M94" i="8"/>
  <c r="I94" i="8"/>
  <c r="E94" i="8"/>
  <c r="Q93" i="8"/>
  <c r="M93" i="8"/>
  <c r="I93" i="8"/>
  <c r="E93" i="8"/>
  <c r="Q91" i="8"/>
  <c r="M91" i="8"/>
  <c r="I91" i="8"/>
  <c r="E91" i="8"/>
  <c r="Q90" i="8"/>
  <c r="M90" i="8"/>
  <c r="I90" i="8"/>
  <c r="E90" i="8"/>
  <c r="Q89" i="8"/>
  <c r="M89" i="8"/>
  <c r="I89" i="8"/>
  <c r="E89" i="8"/>
  <c r="P88" i="8"/>
  <c r="O88" i="8"/>
  <c r="N88" i="8"/>
  <c r="L88" i="8"/>
  <c r="K88" i="8"/>
  <c r="J88" i="8"/>
  <c r="H88" i="8"/>
  <c r="G88" i="8"/>
  <c r="I88" i="8" s="1"/>
  <c r="F88" i="8"/>
  <c r="E88" i="8"/>
  <c r="Q87" i="8"/>
  <c r="M87" i="8"/>
  <c r="I87" i="8"/>
  <c r="E87" i="8"/>
  <c r="Q86" i="8"/>
  <c r="M86" i="8"/>
  <c r="I86" i="8"/>
  <c r="E86" i="8"/>
  <c r="Q85" i="8"/>
  <c r="M85" i="8"/>
  <c r="I85" i="8"/>
  <c r="E85" i="8"/>
  <c r="Q84" i="8"/>
  <c r="M84" i="8"/>
  <c r="I84" i="8"/>
  <c r="E84" i="8"/>
  <c r="Q83" i="8"/>
  <c r="M83" i="8"/>
  <c r="I83" i="8"/>
  <c r="E83" i="8"/>
  <c r="P82" i="8"/>
  <c r="O82" i="8"/>
  <c r="N82" i="8"/>
  <c r="L82" i="8"/>
  <c r="K82" i="8"/>
  <c r="J82" i="8"/>
  <c r="H82" i="8"/>
  <c r="G82" i="8"/>
  <c r="F82" i="8"/>
  <c r="D82" i="8"/>
  <c r="C82" i="8"/>
  <c r="B82" i="8"/>
  <c r="Q81" i="8"/>
  <c r="M81" i="8"/>
  <c r="I81" i="8"/>
  <c r="E81" i="8"/>
  <c r="Q80" i="8"/>
  <c r="M80" i="8"/>
  <c r="I80" i="8"/>
  <c r="E80" i="8"/>
  <c r="Q79" i="8"/>
  <c r="M79" i="8"/>
  <c r="I79" i="8"/>
  <c r="E79" i="8"/>
  <c r="Q78" i="8"/>
  <c r="M78" i="8"/>
  <c r="I78" i="8"/>
  <c r="E78" i="8"/>
  <c r="Q77" i="8"/>
  <c r="M77" i="8"/>
  <c r="I77" i="8"/>
  <c r="E77" i="8"/>
  <c r="Q76" i="8"/>
  <c r="M76" i="8"/>
  <c r="I76" i="8"/>
  <c r="E76" i="8"/>
  <c r="Q75" i="8"/>
  <c r="M75" i="8"/>
  <c r="I75" i="8"/>
  <c r="E75" i="8"/>
  <c r="Q74" i="8"/>
  <c r="M74" i="8"/>
  <c r="I74" i="8"/>
  <c r="E74" i="8"/>
  <c r="Q73" i="8"/>
  <c r="M73" i="8"/>
  <c r="I73" i="8"/>
  <c r="E73" i="8"/>
  <c r="Q72" i="8"/>
  <c r="M72" i="8"/>
  <c r="I72" i="8"/>
  <c r="E72" i="8"/>
  <c r="Q71" i="8"/>
  <c r="M71" i="8"/>
  <c r="I71" i="8"/>
  <c r="E71" i="8"/>
  <c r="Q70" i="8"/>
  <c r="M70" i="8"/>
  <c r="I70" i="8"/>
  <c r="E70" i="8"/>
  <c r="P69" i="8"/>
  <c r="O69" i="8"/>
  <c r="N69" i="8"/>
  <c r="L69" i="8"/>
  <c r="K69" i="8"/>
  <c r="J69" i="8"/>
  <c r="H69" i="8"/>
  <c r="G69" i="8"/>
  <c r="F69" i="8"/>
  <c r="D69" i="8"/>
  <c r="C69" i="8"/>
  <c r="B69" i="8"/>
  <c r="Q68" i="8"/>
  <c r="M68" i="8"/>
  <c r="I68" i="8"/>
  <c r="E68" i="8"/>
  <c r="Q67" i="8"/>
  <c r="M67" i="8"/>
  <c r="I67" i="8"/>
  <c r="E67" i="8"/>
  <c r="Q66" i="8"/>
  <c r="M66" i="8"/>
  <c r="I66" i="8"/>
  <c r="E66" i="8"/>
  <c r="P65" i="8"/>
  <c r="O65" i="8"/>
  <c r="N65" i="8"/>
  <c r="L65" i="8"/>
  <c r="K65" i="8"/>
  <c r="J65" i="8"/>
  <c r="H65" i="8"/>
  <c r="G65" i="8"/>
  <c r="F65" i="8"/>
  <c r="D65" i="8"/>
  <c r="C65" i="8"/>
  <c r="B65" i="8"/>
  <c r="Q64" i="8"/>
  <c r="M64" i="8"/>
  <c r="I64" i="8"/>
  <c r="E64" i="8"/>
  <c r="Q63" i="8"/>
  <c r="M63" i="8"/>
  <c r="I63" i="8"/>
  <c r="E63" i="8"/>
  <c r="Q62" i="8"/>
  <c r="M62" i="8"/>
  <c r="I62" i="8"/>
  <c r="E62" i="8"/>
  <c r="Q61" i="8"/>
  <c r="M61" i="8"/>
  <c r="I61" i="8"/>
  <c r="E61" i="8"/>
  <c r="P60" i="8"/>
  <c r="O60" i="8"/>
  <c r="N60" i="8"/>
  <c r="L60" i="8"/>
  <c r="K60" i="8"/>
  <c r="J60" i="8"/>
  <c r="H60" i="8"/>
  <c r="G60" i="8"/>
  <c r="F60" i="8"/>
  <c r="D60" i="8"/>
  <c r="C60" i="8"/>
  <c r="B60" i="8"/>
  <c r="Q59" i="8"/>
  <c r="M59" i="8"/>
  <c r="I59" i="8"/>
  <c r="E59" i="8"/>
  <c r="Q58" i="8"/>
  <c r="M58" i="8"/>
  <c r="I58" i="8"/>
  <c r="E58" i="8"/>
  <c r="P57" i="8"/>
  <c r="O57" i="8"/>
  <c r="N57" i="8"/>
  <c r="L57" i="8"/>
  <c r="K57" i="8"/>
  <c r="J57" i="8"/>
  <c r="H57" i="8"/>
  <c r="G57" i="8"/>
  <c r="F57" i="8"/>
  <c r="D57" i="8"/>
  <c r="C57" i="8"/>
  <c r="B57" i="8"/>
  <c r="Q56" i="8"/>
  <c r="M56" i="8"/>
  <c r="I56" i="8"/>
  <c r="E56" i="8"/>
  <c r="Q55" i="8"/>
  <c r="M55" i="8"/>
  <c r="I55" i="8"/>
  <c r="E55" i="8"/>
  <c r="Q54" i="8"/>
  <c r="M54" i="8"/>
  <c r="I54" i="8"/>
  <c r="E54" i="8"/>
  <c r="Q53" i="8"/>
  <c r="M53" i="8"/>
  <c r="I53" i="8"/>
  <c r="E53" i="8"/>
  <c r="Q52" i="8"/>
  <c r="M52" i="8"/>
  <c r="I52" i="8"/>
  <c r="E52" i="8"/>
  <c r="Q51" i="8"/>
  <c r="M51" i="8"/>
  <c r="I51" i="8"/>
  <c r="E51" i="8"/>
  <c r="Q50" i="8"/>
  <c r="M50" i="8"/>
  <c r="I50" i="8"/>
  <c r="E50" i="8"/>
  <c r="Q49" i="8"/>
  <c r="M49" i="8"/>
  <c r="I49" i="8"/>
  <c r="E49" i="8"/>
  <c r="Q48" i="8"/>
  <c r="M48" i="8"/>
  <c r="I48" i="8"/>
  <c r="E48" i="8"/>
  <c r="P47" i="8"/>
  <c r="O47" i="8"/>
  <c r="Q47" i="8" s="1"/>
  <c r="N47" i="8"/>
  <c r="L47" i="8"/>
  <c r="K47" i="8"/>
  <c r="J47" i="8"/>
  <c r="H47" i="8"/>
  <c r="G47" i="8"/>
  <c r="F47" i="8"/>
  <c r="D47" i="8"/>
  <c r="C47" i="8"/>
  <c r="B47" i="8"/>
  <c r="Q46" i="8"/>
  <c r="M46" i="8"/>
  <c r="I46" i="8"/>
  <c r="E46" i="8"/>
  <c r="Q45" i="8"/>
  <c r="M45" i="8"/>
  <c r="I45" i="8"/>
  <c r="E45" i="8"/>
  <c r="P44" i="8"/>
  <c r="O44" i="8"/>
  <c r="N44" i="8"/>
  <c r="L44" i="8"/>
  <c r="K44" i="8"/>
  <c r="J44" i="8"/>
  <c r="H44" i="8"/>
  <c r="G44" i="8"/>
  <c r="F44" i="8"/>
  <c r="D44" i="8"/>
  <c r="C44" i="8"/>
  <c r="B44" i="8"/>
  <c r="Q43" i="8"/>
  <c r="M43" i="8"/>
  <c r="I43" i="8"/>
  <c r="E43" i="8"/>
  <c r="Q42" i="8"/>
  <c r="M42" i="8"/>
  <c r="I42" i="8"/>
  <c r="E42" i="8"/>
  <c r="Q41" i="8"/>
  <c r="M41" i="8"/>
  <c r="I41" i="8"/>
  <c r="E41" i="8"/>
  <c r="P40" i="8"/>
  <c r="O40" i="8"/>
  <c r="N40" i="8"/>
  <c r="L40" i="8"/>
  <c r="K40" i="8"/>
  <c r="J40" i="8"/>
  <c r="H40" i="8"/>
  <c r="G40" i="8"/>
  <c r="F40" i="8"/>
  <c r="D40" i="8"/>
  <c r="C40" i="8"/>
  <c r="B40" i="8"/>
  <c r="Q39" i="8"/>
  <c r="M39" i="8"/>
  <c r="I39" i="8"/>
  <c r="E39" i="8"/>
  <c r="Q38" i="8"/>
  <c r="M38" i="8"/>
  <c r="I38" i="8"/>
  <c r="E38" i="8"/>
  <c r="Q37" i="8"/>
  <c r="M37" i="8"/>
  <c r="I37" i="8"/>
  <c r="E37" i="8"/>
  <c r="Q36" i="8"/>
  <c r="M36" i="8"/>
  <c r="I36" i="8"/>
  <c r="E36" i="8"/>
  <c r="Q35" i="8"/>
  <c r="M35" i="8"/>
  <c r="I35" i="8"/>
  <c r="E35" i="8"/>
  <c r="Q34" i="8"/>
  <c r="M34" i="8"/>
  <c r="I34" i="8"/>
  <c r="E34" i="8"/>
  <c r="P33" i="8"/>
  <c r="O33" i="8"/>
  <c r="N33" i="8"/>
  <c r="L33" i="8"/>
  <c r="K33" i="8"/>
  <c r="J33" i="8"/>
  <c r="H33" i="8"/>
  <c r="G33" i="8"/>
  <c r="F33" i="8"/>
  <c r="D33" i="8"/>
  <c r="C33" i="8"/>
  <c r="B33" i="8"/>
  <c r="Q31" i="8"/>
  <c r="M31" i="8"/>
  <c r="I31" i="8"/>
  <c r="E31" i="8"/>
  <c r="Q30" i="8"/>
  <c r="M30" i="8"/>
  <c r="I30" i="8"/>
  <c r="E30" i="8"/>
  <c r="Q29" i="8"/>
  <c r="M29" i="8"/>
  <c r="I29" i="8"/>
  <c r="E29" i="8"/>
  <c r="Q28" i="8"/>
  <c r="M28" i="8"/>
  <c r="I28" i="8"/>
  <c r="E28" i="8"/>
  <c r="P27" i="8"/>
  <c r="P21" i="8" s="1"/>
  <c r="O27" i="8"/>
  <c r="O21" i="8" s="1"/>
  <c r="N27" i="8"/>
  <c r="N21" i="8" s="1"/>
  <c r="L27" i="8"/>
  <c r="L21" i="8" s="1"/>
  <c r="K27" i="8"/>
  <c r="K21" i="8" s="1"/>
  <c r="J27" i="8"/>
  <c r="J21" i="8" s="1"/>
  <c r="H27" i="8"/>
  <c r="H21" i="8" s="1"/>
  <c r="G27" i="8"/>
  <c r="F27" i="8"/>
  <c r="F21" i="8" s="1"/>
  <c r="D27" i="8"/>
  <c r="D21" i="8" s="1"/>
  <c r="E21" i="8" s="1"/>
  <c r="C27" i="8"/>
  <c r="C21" i="8" s="1"/>
  <c r="B27" i="8"/>
  <c r="B21" i="8" s="1"/>
  <c r="I26" i="8"/>
  <c r="Q25" i="8"/>
  <c r="M25" i="8"/>
  <c r="I25" i="8"/>
  <c r="E25" i="8"/>
  <c r="Q24" i="8"/>
  <c r="M24" i="8"/>
  <c r="I24" i="8"/>
  <c r="E24" i="8"/>
  <c r="Q23" i="8"/>
  <c r="M23" i="8"/>
  <c r="I23" i="8"/>
  <c r="E23" i="8"/>
  <c r="P16" i="8"/>
  <c r="O16" i="8"/>
  <c r="N16" i="8"/>
  <c r="L16" i="8"/>
  <c r="K16" i="8"/>
  <c r="J16" i="8"/>
  <c r="H16" i="8"/>
  <c r="G16" i="8"/>
  <c r="F16" i="8"/>
  <c r="D16" i="8"/>
  <c r="C16" i="8"/>
  <c r="B16" i="8"/>
  <c r="Q15" i="8"/>
  <c r="M15" i="8"/>
  <c r="I15" i="8"/>
  <c r="E15" i="8"/>
  <c r="Q13" i="8"/>
  <c r="M13" i="8"/>
  <c r="I13" i="8"/>
  <c r="E13" i="8"/>
  <c r="P11" i="8"/>
  <c r="P10" i="8" s="1"/>
  <c r="O11" i="8"/>
  <c r="O10" i="8" s="1"/>
  <c r="N11" i="8"/>
  <c r="L11" i="8"/>
  <c r="L10" i="8" s="1"/>
  <c r="K11" i="8"/>
  <c r="K10" i="8" s="1"/>
  <c r="J11" i="8"/>
  <c r="H11" i="8"/>
  <c r="H10" i="8" s="1"/>
  <c r="G11" i="8"/>
  <c r="G10" i="8" s="1"/>
  <c r="F11" i="8"/>
  <c r="D11" i="8"/>
  <c r="D10" i="8" s="1"/>
  <c r="C11" i="8"/>
  <c r="C10" i="8" s="1"/>
  <c r="B11" i="8"/>
  <c r="Q69" i="8" l="1"/>
  <c r="Q21" i="8"/>
  <c r="M21" i="8"/>
  <c r="E92" i="8"/>
  <c r="I27" i="8"/>
  <c r="G21" i="8"/>
  <c r="I21" i="8" s="1"/>
  <c r="E44" i="8"/>
  <c r="I57" i="8"/>
  <c r="E60" i="8"/>
  <c r="R13" i="8"/>
  <c r="R15" i="8"/>
  <c r="R34" i="8"/>
  <c r="R36" i="8"/>
  <c r="R37" i="8"/>
  <c r="R38" i="8"/>
  <c r="R45" i="8"/>
  <c r="R52" i="8"/>
  <c r="R53" i="8"/>
  <c r="R54" i="8"/>
  <c r="R56" i="8"/>
  <c r="R61" i="8"/>
  <c r="R62" i="8"/>
  <c r="R64" i="8"/>
  <c r="I65" i="8"/>
  <c r="R66" i="8"/>
  <c r="R68" i="8"/>
  <c r="R70" i="8"/>
  <c r="R73" i="8"/>
  <c r="R74" i="8"/>
  <c r="R77" i="8"/>
  <c r="R80" i="8"/>
  <c r="R81" i="8"/>
  <c r="R84" i="8"/>
  <c r="R85" i="8"/>
  <c r="R86" i="8"/>
  <c r="Q88" i="8"/>
  <c r="I92" i="8"/>
  <c r="Q44" i="8"/>
  <c r="Q60" i="8"/>
  <c r="M26" i="8"/>
  <c r="E26" i="8"/>
  <c r="E27" i="8"/>
  <c r="H32" i="8"/>
  <c r="E47" i="8"/>
  <c r="R93" i="8"/>
  <c r="R94" i="8"/>
  <c r="R23" i="8"/>
  <c r="R25" i="8"/>
  <c r="Q26" i="8"/>
  <c r="Q27" i="8"/>
  <c r="M44" i="8"/>
  <c r="M60" i="8"/>
  <c r="R89" i="8"/>
  <c r="Q92" i="8"/>
  <c r="R24" i="8"/>
  <c r="M27" i="8"/>
  <c r="R27" i="8" s="1"/>
  <c r="P32" i="8"/>
  <c r="I44" i="8"/>
  <c r="I60" i="8"/>
  <c r="M92" i="8"/>
  <c r="R28" i="8"/>
  <c r="M69" i="8"/>
  <c r="E69" i="8"/>
  <c r="M47" i="8"/>
  <c r="R50" i="8"/>
  <c r="I47" i="8"/>
  <c r="R48" i="8"/>
  <c r="R78" i="8"/>
  <c r="R76" i="8"/>
  <c r="I69" i="8"/>
  <c r="R72" i="8"/>
  <c r="R49" i="8"/>
  <c r="R46" i="8"/>
  <c r="R42" i="8"/>
  <c r="M40" i="8"/>
  <c r="R41" i="8"/>
  <c r="E40" i="8"/>
  <c r="D32" i="8"/>
  <c r="D20" i="8" s="1"/>
  <c r="D96" i="8" s="1"/>
  <c r="D95" i="8" s="1"/>
  <c r="J32" i="8"/>
  <c r="J20" i="8" s="1"/>
  <c r="B32" i="8"/>
  <c r="B20" i="8" s="1"/>
  <c r="E57" i="8"/>
  <c r="Q57" i="8"/>
  <c r="R58" i="8"/>
  <c r="M57" i="8"/>
  <c r="L32" i="8"/>
  <c r="Q65" i="8"/>
  <c r="M65" i="8"/>
  <c r="E65" i="8"/>
  <c r="M88" i="8"/>
  <c r="R88" i="8" s="1"/>
  <c r="R91" i="8"/>
  <c r="R30" i="8"/>
  <c r="M82" i="8"/>
  <c r="I82" i="8"/>
  <c r="Q82" i="8"/>
  <c r="Q11" i="8"/>
  <c r="M11" i="8"/>
  <c r="I11" i="8"/>
  <c r="Q16" i="8"/>
  <c r="M16" i="8"/>
  <c r="I16" i="8"/>
  <c r="E16" i="8"/>
  <c r="E11" i="8"/>
  <c r="E22" i="8"/>
  <c r="I22" i="8"/>
  <c r="M22" i="8"/>
  <c r="Q22" i="8"/>
  <c r="R29" i="8"/>
  <c r="E82" i="8"/>
  <c r="B10" i="8"/>
  <c r="F10" i="8"/>
  <c r="J10" i="8"/>
  <c r="N10" i="8"/>
  <c r="I40" i="8"/>
  <c r="F32" i="8"/>
  <c r="Q40" i="8"/>
  <c r="N32" i="8"/>
  <c r="N20" i="8" s="1"/>
  <c r="R44" i="8"/>
  <c r="R60" i="8"/>
  <c r="R31" i="8"/>
  <c r="C32" i="8"/>
  <c r="C20" i="8" s="1"/>
  <c r="C96" i="8" s="1"/>
  <c r="C95" i="8" s="1"/>
  <c r="E33" i="8"/>
  <c r="G32" i="8"/>
  <c r="G20" i="8" s="1"/>
  <c r="G96" i="8" s="1"/>
  <c r="G95" i="8" s="1"/>
  <c r="I33" i="8"/>
  <c r="K32" i="8"/>
  <c r="M33" i="8"/>
  <c r="O32" i="8"/>
  <c r="O20" i="8" s="1"/>
  <c r="O96" i="8" s="1"/>
  <c r="O95" i="8" s="1"/>
  <c r="Q33" i="8"/>
  <c r="R35" i="8"/>
  <c r="R39" i="8"/>
  <c r="R43" i="8"/>
  <c r="R51" i="8"/>
  <c r="R55" i="8"/>
  <c r="R59" i="8"/>
  <c r="R63" i="8"/>
  <c r="R67" i="8"/>
  <c r="R71" i="8"/>
  <c r="R75" i="8"/>
  <c r="R79" i="8"/>
  <c r="R83" i="8"/>
  <c r="R87" i="8"/>
  <c r="R90" i="8"/>
  <c r="H20" i="8" l="1"/>
  <c r="H96" i="8" s="1"/>
  <c r="H95" i="8" s="1"/>
  <c r="L20" i="8"/>
  <c r="L96" i="8" s="1"/>
  <c r="L95" i="8" s="1"/>
  <c r="P20" i="8"/>
  <c r="P96" i="8" s="1"/>
  <c r="P95" i="8" s="1"/>
  <c r="R57" i="8"/>
  <c r="R47" i="8"/>
  <c r="R65" i="8"/>
  <c r="R69" i="8"/>
  <c r="R26" i="8"/>
  <c r="R92" i="8"/>
  <c r="M32" i="8"/>
  <c r="R40" i="8"/>
  <c r="R82" i="8"/>
  <c r="R11" i="8"/>
  <c r="R16" i="8"/>
  <c r="E32" i="8"/>
  <c r="J96" i="8"/>
  <c r="J95" i="8" s="1"/>
  <c r="M10" i="8"/>
  <c r="B96" i="8"/>
  <c r="B95" i="8" s="1"/>
  <c r="E10" i="8"/>
  <c r="K20" i="8"/>
  <c r="K96" i="8" s="1"/>
  <c r="K95" i="8" s="1"/>
  <c r="R33" i="8"/>
  <c r="Q32" i="8"/>
  <c r="I32" i="8"/>
  <c r="I20" i="8" s="1"/>
  <c r="N96" i="8"/>
  <c r="N95" i="8" s="1"/>
  <c r="Q10" i="8"/>
  <c r="I10" i="8"/>
  <c r="R22" i="8"/>
  <c r="F20" i="8"/>
  <c r="F96" i="8" s="1"/>
  <c r="F95" i="8" s="1"/>
  <c r="M20" i="8" l="1"/>
  <c r="M96" i="8" s="1"/>
  <c r="M95" i="8" s="1"/>
  <c r="E20" i="8"/>
  <c r="E96" i="8" s="1"/>
  <c r="E95" i="8" s="1"/>
  <c r="R21" i="8"/>
  <c r="Q20" i="8"/>
  <c r="I96" i="8"/>
  <c r="I95" i="8" s="1"/>
  <c r="R10" i="8"/>
  <c r="R32" i="8"/>
  <c r="R20" i="8" l="1"/>
  <c r="R96" i="8" s="1"/>
  <c r="R95" i="8" s="1"/>
  <c r="Q96" i="8"/>
  <c r="Q95" i="8" s="1"/>
</calcChain>
</file>

<file path=xl/sharedStrings.xml><?xml version="1.0" encoding="utf-8"?>
<sst xmlns="http://schemas.openxmlformats.org/spreadsheetml/2006/main" count="91" uniqueCount="87">
  <si>
    <t xml:space="preserve"> </t>
  </si>
  <si>
    <t xml:space="preserve">        0611020 " Надання загальної середньої освіти загальноосвітніми навчальними закладами ( в т.ч. школою- дитячим садком,інтернатом при школі), спеціалізованими школами, ліцеями, гімназіями, колегіумами")</t>
  </si>
  <si>
    <t>грн.</t>
  </si>
  <si>
    <t>КЕКВ</t>
  </si>
  <si>
    <t>січень</t>
  </si>
  <si>
    <t>лютий</t>
  </si>
  <si>
    <t>березень</t>
  </si>
  <si>
    <t>1 кв.</t>
  </si>
  <si>
    <t>квітень</t>
  </si>
  <si>
    <t xml:space="preserve">травень </t>
  </si>
  <si>
    <t>червень</t>
  </si>
  <si>
    <t>2 кв.</t>
  </si>
  <si>
    <t>липень</t>
  </si>
  <si>
    <t>серпень</t>
  </si>
  <si>
    <t>вересень</t>
  </si>
  <si>
    <t>3 кв.</t>
  </si>
  <si>
    <t>жовтень</t>
  </si>
  <si>
    <t>листопад</t>
  </si>
  <si>
    <t>грудень</t>
  </si>
  <si>
    <t>4 кв.</t>
  </si>
  <si>
    <t>на рік</t>
  </si>
  <si>
    <t>субвенція</t>
  </si>
  <si>
    <t>інклюзія</t>
  </si>
  <si>
    <t xml:space="preserve">міський </t>
  </si>
  <si>
    <t>поліграфія</t>
  </si>
  <si>
    <t>ремонт та обслуговування обладнання, крім оргтехніки</t>
  </si>
  <si>
    <t>Обслуживание системы  отопления, канализационной и вентиляционной систем</t>
  </si>
  <si>
    <t>Обслуживание уличного освещения</t>
  </si>
  <si>
    <t>Ремонт мед обладнання (ЦО),  доставка підручників (МКЦ)</t>
  </si>
  <si>
    <t>Ремонт єлектричних установ</t>
  </si>
  <si>
    <t>експлуатаційні видатки, обслуговування ліфтів</t>
  </si>
  <si>
    <t>навчання, семінари, тренінги</t>
  </si>
  <si>
    <t>дератизація та дезінсенція</t>
  </si>
  <si>
    <t>Модернизация освещения</t>
  </si>
  <si>
    <t>метрологія, встановлення та повірка лічильників та обладнання</t>
  </si>
  <si>
    <t>опресування</t>
  </si>
  <si>
    <t>встановленя повірка приладів обліку та інші прилади</t>
  </si>
  <si>
    <t>заходи пожежної безпеки та охорони праці</t>
  </si>
  <si>
    <t>Перезарядка вогнегасника</t>
  </si>
  <si>
    <t>медогляд</t>
  </si>
  <si>
    <t>Противопожарные двери, люк</t>
  </si>
  <si>
    <t>Обработка чердаков и деревянных елементов</t>
  </si>
  <si>
    <t>Решетки раздвижные, демонтаж решоток, демонтаж деревянных оздоблень</t>
  </si>
  <si>
    <t>эвакуационное освещение</t>
  </si>
  <si>
    <t>перевірка пожежних кранів</t>
  </si>
  <si>
    <t>технічний огляд, поточний ремонт та страхування  автомобілів та водіїв</t>
  </si>
  <si>
    <t>програмне забезпечення, ліцензування, обслуговування оргтехніки</t>
  </si>
  <si>
    <t>Обслуговування компьютерної техніки, програмне забезпечення</t>
  </si>
  <si>
    <t>послуги з охорони та охоронної сигналізації</t>
  </si>
  <si>
    <t>Тривожна кнопка</t>
  </si>
  <si>
    <t>Охоронна сигналізація установка та обслуговування</t>
  </si>
  <si>
    <t>видеонаблюдение</t>
  </si>
  <si>
    <t>добова охорона</t>
  </si>
  <si>
    <t>послуги звязку та інтернет</t>
  </si>
  <si>
    <t>Домофон</t>
  </si>
  <si>
    <t>інші послуги</t>
  </si>
  <si>
    <t>страховка</t>
  </si>
  <si>
    <t>Послуги ОСМД</t>
  </si>
  <si>
    <t>доставка підручників</t>
  </si>
  <si>
    <t>озеленение</t>
  </si>
  <si>
    <t>обслуж компов садов</t>
  </si>
  <si>
    <t>оформл.тех документації</t>
  </si>
  <si>
    <t>архів</t>
  </si>
  <si>
    <t>Фотографічні послуги</t>
  </si>
  <si>
    <t>в т.ч. 5000</t>
  </si>
  <si>
    <t>Разом:</t>
  </si>
  <si>
    <t>ПОМІСЯЧНИЙ РОЗПОДІЛ ДО КОШТОРИСУ  НА 2020 РІК</t>
  </si>
  <si>
    <t>поштові послуги</t>
  </si>
  <si>
    <t>телефон, інтернет-послуги</t>
  </si>
  <si>
    <t>ПК "Курс"</t>
  </si>
  <si>
    <t>перевезення учнів на ЗНО</t>
  </si>
  <si>
    <t>Замір опору</t>
  </si>
  <si>
    <t>Будівельні матеріали, фарби, матеріали та знаряддя для поточ.ремонту</t>
  </si>
  <si>
    <t>Електричні побутові прилади (ел.баки, пилесоси, праски, ел.чайники)</t>
  </si>
  <si>
    <t>Господарчі товари: шкільні меблі, меблі для їдальні, посуд, обладнання для каб-тів, вироби для ванних кімнат, кухні</t>
  </si>
  <si>
    <t>миючі, чистячі та  дезинфікуючі засоби</t>
  </si>
  <si>
    <t>засоби протипожежної безпеки та охорони праці (придбання вогнегасників, адресні вказівники з підсвіткою тощо)</t>
  </si>
  <si>
    <t>документация (класні  журнали)</t>
  </si>
  <si>
    <t xml:space="preserve">Додаток </t>
  </si>
  <si>
    <t xml:space="preserve">до кошторису бюджетних асигнувань відділу освіти </t>
  </si>
  <si>
    <t>Добропільської міської ради від 10.01.2020р.</t>
  </si>
  <si>
    <t>підрядні роботи</t>
  </si>
  <si>
    <t>оплата послуг підрядних організацій, в т.ч.</t>
  </si>
  <si>
    <t>Начальник відділу освіти Добропільської міської ради</t>
  </si>
  <si>
    <t>І.В.Кальченко</t>
  </si>
  <si>
    <r>
      <rPr>
        <b/>
        <sz val="11"/>
        <color rgb="FFFF0000"/>
        <rFont val="Arial Cyr"/>
        <charset val="204"/>
      </rPr>
      <t xml:space="preserve">25702335   </t>
    </r>
    <r>
      <rPr>
        <b/>
        <sz val="11"/>
        <rFont val="Arial Cyr"/>
        <charset val="204"/>
      </rPr>
      <t>Білицька загальноосвітня школа І-IІІ ступенів № 8 Добропільської міської ради Донецької області</t>
    </r>
  </si>
  <si>
    <t>поліграфічна продукція (газети, бланки), в т.ч.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</si>
</sst>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u/>
      <sz val="10"/>
      <name val="Arial Cyr"/>
      <charset val="204"/>
    </font>
    <font>
      <b/>
      <sz val="14"/>
      <name val="Arial Cyr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b/>
      <sz val="9"/>
      <name val="Arial Cyr"/>
      <charset val="204"/>
    </font>
    <font>
      <b/>
      <sz val="10"/>
      <name val="Arial Cyr"/>
      <charset val="204"/>
    </font>
    <font>
      <b/>
      <sz val="8"/>
      <name val="Arial Cyr"/>
      <charset val="204"/>
    </font>
    <font>
      <sz val="11"/>
      <name val="Calibri"/>
      <family val="2"/>
      <charset val="204"/>
    </font>
    <font>
      <b/>
      <sz val="10"/>
      <name val="Arial Cyr"/>
    </font>
    <font>
      <sz val="10"/>
      <name val="Arial Cyr"/>
    </font>
    <font>
      <sz val="10"/>
      <name val="Arial"/>
      <family val="2"/>
      <charset val="204"/>
    </font>
    <font>
      <b/>
      <i/>
      <sz val="11"/>
      <name val="Arial Cyr"/>
      <charset val="204"/>
    </font>
    <font>
      <b/>
      <i/>
      <u/>
      <sz val="11"/>
      <name val="Arial Cyr"/>
      <charset val="204"/>
    </font>
    <font>
      <b/>
      <sz val="11"/>
      <color rgb="FFFF0000"/>
      <name val="Arial Cyr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</cellStyleXfs>
  <cellXfs count="93">
    <xf numFmtId="0" fontId="0" fillId="0" borderId="0" xfId="0"/>
    <xf numFmtId="0" fontId="2" fillId="0" borderId="0" xfId="2" applyFont="1" applyFill="1"/>
    <xf numFmtId="0" fontId="2" fillId="0" borderId="0" xfId="0" applyFont="1" applyFill="1"/>
    <xf numFmtId="0" fontId="2" fillId="0" borderId="0" xfId="3" applyFont="1" applyFill="1"/>
    <xf numFmtId="0" fontId="2" fillId="0" borderId="0" xfId="3" applyFont="1" applyFill="1" applyAlignment="1">
      <alignment horizontal="right"/>
    </xf>
    <xf numFmtId="0" fontId="3" fillId="0" borderId="0" xfId="3" applyFont="1" applyFill="1" applyAlignment="1">
      <alignment horizontal="right"/>
    </xf>
    <xf numFmtId="0" fontId="2" fillId="0" borderId="0" xfId="2" applyFont="1" applyFill="1" applyAlignment="1">
      <alignment horizontal="right"/>
    </xf>
    <xf numFmtId="0" fontId="6" fillId="0" borderId="1" xfId="3" applyFont="1" applyFill="1" applyBorder="1" applyAlignment="1">
      <alignment horizontal="center"/>
    </xf>
    <xf numFmtId="0" fontId="7" fillId="0" borderId="2" xfId="3" applyFont="1" applyFill="1" applyBorder="1" applyAlignment="1">
      <alignment horizontal="center"/>
    </xf>
    <xf numFmtId="0" fontId="7" fillId="0" borderId="3" xfId="3" applyFont="1" applyFill="1" applyBorder="1" applyAlignment="1">
      <alignment horizontal="center"/>
    </xf>
    <xf numFmtId="0" fontId="7" fillId="0" borderId="4" xfId="3" applyFont="1" applyFill="1" applyBorder="1" applyAlignment="1">
      <alignment horizontal="center"/>
    </xf>
    <xf numFmtId="0" fontId="7" fillId="0" borderId="1" xfId="3" applyFont="1" applyFill="1" applyBorder="1" applyAlignment="1">
      <alignment horizontal="center"/>
    </xf>
    <xf numFmtId="0" fontId="5" fillId="0" borderId="1" xfId="3" applyFont="1" applyFill="1" applyBorder="1" applyAlignment="1">
      <alignment horizontal="center"/>
    </xf>
    <xf numFmtId="3" fontId="8" fillId="0" borderId="2" xfId="3" applyNumberFormat="1" applyFont="1" applyFill="1" applyBorder="1" applyAlignment="1">
      <alignment horizontal="right"/>
    </xf>
    <xf numFmtId="3" fontId="8" fillId="0" borderId="3" xfId="3" applyNumberFormat="1" applyFont="1" applyFill="1" applyBorder="1" applyAlignment="1">
      <alignment horizontal="right"/>
    </xf>
    <xf numFmtId="3" fontId="8" fillId="0" borderId="4" xfId="3" applyNumberFormat="1" applyFont="1" applyFill="1" applyBorder="1" applyAlignment="1">
      <alignment horizontal="right"/>
    </xf>
    <xf numFmtId="3" fontId="8" fillId="0" borderId="1" xfId="3" applyNumberFormat="1" applyFont="1" applyFill="1" applyBorder="1" applyAlignment="1">
      <alignment horizontal="right"/>
    </xf>
    <xf numFmtId="3" fontId="2" fillId="0" borderId="2" xfId="0" applyNumberFormat="1" applyFont="1" applyFill="1" applyBorder="1"/>
    <xf numFmtId="0" fontId="9" fillId="0" borderId="5" xfId="3" applyFont="1" applyFill="1" applyBorder="1" applyAlignment="1">
      <alignment horizontal="center"/>
    </xf>
    <xf numFmtId="3" fontId="10" fillId="0" borderId="6" xfId="0" applyNumberFormat="1" applyFont="1" applyFill="1" applyBorder="1"/>
    <xf numFmtId="3" fontId="8" fillId="0" borderId="5" xfId="3" applyNumberFormat="1" applyFont="1" applyFill="1" applyBorder="1" applyAlignment="1">
      <alignment horizontal="right"/>
    </xf>
    <xf numFmtId="0" fontId="9" fillId="0" borderId="7" xfId="3" applyFont="1" applyFill="1" applyBorder="1" applyAlignment="1">
      <alignment horizontal="center"/>
    </xf>
    <xf numFmtId="3" fontId="2" fillId="0" borderId="8" xfId="0" applyNumberFormat="1" applyFont="1" applyFill="1" applyBorder="1"/>
    <xf numFmtId="3" fontId="2" fillId="0" borderId="0" xfId="0" applyNumberFormat="1" applyFont="1" applyFill="1" applyBorder="1"/>
    <xf numFmtId="3" fontId="2" fillId="0" borderId="9" xfId="0" applyNumberFormat="1" applyFont="1" applyFill="1" applyBorder="1"/>
    <xf numFmtId="3" fontId="2" fillId="0" borderId="10" xfId="0" applyNumberFormat="1" applyFont="1" applyFill="1" applyBorder="1"/>
    <xf numFmtId="3" fontId="2" fillId="0" borderId="12" xfId="0" applyNumberFormat="1" applyFont="1" applyFill="1" applyBorder="1"/>
    <xf numFmtId="3" fontId="2" fillId="0" borderId="3" xfId="0" applyNumberFormat="1" applyFont="1" applyFill="1" applyBorder="1"/>
    <xf numFmtId="3" fontId="2" fillId="0" borderId="4" xfId="0" applyNumberFormat="1" applyFont="1" applyFill="1" applyBorder="1"/>
    <xf numFmtId="3" fontId="12" fillId="0" borderId="2" xfId="3" applyNumberFormat="1" applyFont="1" applyFill="1" applyBorder="1" applyAlignment="1"/>
    <xf numFmtId="3" fontId="2" fillId="0" borderId="15" xfId="0" applyNumberFormat="1" applyFont="1" applyFill="1" applyBorder="1"/>
    <xf numFmtId="3" fontId="2" fillId="0" borderId="16" xfId="0" applyNumberFormat="1" applyFont="1" applyFill="1" applyBorder="1"/>
    <xf numFmtId="0" fontId="6" fillId="0" borderId="17" xfId="3" applyFont="1" applyFill="1" applyBorder="1" applyAlignment="1">
      <alignment horizontal="center"/>
    </xf>
    <xf numFmtId="3" fontId="2" fillId="0" borderId="18" xfId="0" applyNumberFormat="1" applyFont="1" applyFill="1" applyBorder="1"/>
    <xf numFmtId="3" fontId="8" fillId="0" borderId="17" xfId="3" applyNumberFormat="1" applyFont="1" applyFill="1" applyBorder="1" applyAlignment="1">
      <alignment horizontal="right"/>
    </xf>
    <xf numFmtId="3" fontId="2" fillId="0" borderId="6" xfId="0" applyNumberFormat="1" applyFont="1" applyFill="1" applyBorder="1"/>
    <xf numFmtId="3" fontId="8" fillId="0" borderId="6" xfId="3" applyNumberFormat="1" applyFont="1" applyFill="1" applyBorder="1" applyAlignment="1">
      <alignment horizontal="right"/>
    </xf>
    <xf numFmtId="3" fontId="8" fillId="0" borderId="19" xfId="3" applyNumberFormat="1" applyFont="1" applyFill="1" applyBorder="1" applyAlignment="1">
      <alignment horizontal="right"/>
    </xf>
    <xf numFmtId="3" fontId="0" fillId="0" borderId="0" xfId="0" applyNumberFormat="1" applyFill="1"/>
    <xf numFmtId="3" fontId="8" fillId="0" borderId="20" xfId="3" applyNumberFormat="1" applyFont="1" applyFill="1" applyBorder="1" applyAlignment="1">
      <alignment horizontal="right"/>
    </xf>
    <xf numFmtId="3" fontId="8" fillId="0" borderId="22" xfId="3" applyNumberFormat="1" applyFont="1" applyFill="1" applyBorder="1" applyAlignment="1">
      <alignment horizontal="right"/>
    </xf>
    <xf numFmtId="3" fontId="2" fillId="0" borderId="18" xfId="3" applyNumberFormat="1" applyFont="1" applyFill="1" applyBorder="1" applyAlignment="1">
      <alignment horizontal="right"/>
    </xf>
    <xf numFmtId="3" fontId="2" fillId="0" borderId="23" xfId="3" applyNumberFormat="1" applyFont="1" applyFill="1" applyBorder="1" applyAlignment="1">
      <alignment horizontal="right"/>
    </xf>
    <xf numFmtId="3" fontId="2" fillId="0" borderId="24" xfId="3" applyNumberFormat="1" applyFont="1" applyFill="1" applyBorder="1" applyAlignment="1">
      <alignment horizontal="right"/>
    </xf>
    <xf numFmtId="3" fontId="2" fillId="0" borderId="2" xfId="3" applyNumberFormat="1" applyFont="1" applyFill="1" applyBorder="1" applyAlignment="1">
      <alignment horizontal="right"/>
    </xf>
    <xf numFmtId="3" fontId="2" fillId="0" borderId="3" xfId="3" applyNumberFormat="1" applyFont="1" applyFill="1" applyBorder="1" applyAlignment="1">
      <alignment horizontal="right"/>
    </xf>
    <xf numFmtId="3" fontId="2" fillId="0" borderId="4" xfId="3" applyNumberFormat="1" applyFont="1" applyFill="1" applyBorder="1" applyAlignment="1">
      <alignment horizontal="right"/>
    </xf>
    <xf numFmtId="0" fontId="8" fillId="0" borderId="1" xfId="2" applyFont="1" applyFill="1" applyBorder="1" applyAlignment="1">
      <alignment horizontal="left"/>
    </xf>
    <xf numFmtId="3" fontId="2" fillId="0" borderId="2" xfId="2" applyNumberFormat="1" applyFont="1" applyFill="1" applyBorder="1"/>
    <xf numFmtId="0" fontId="2" fillId="0" borderId="0" xfId="3" applyFont="1" applyFill="1" applyBorder="1"/>
    <xf numFmtId="1" fontId="2" fillId="0" borderId="0" xfId="3" applyNumberFormat="1" applyFont="1" applyFill="1" applyBorder="1"/>
    <xf numFmtId="1" fontId="2" fillId="0" borderId="0" xfId="2" applyNumberFormat="1" applyFont="1" applyFill="1"/>
    <xf numFmtId="0" fontId="5" fillId="0" borderId="0" xfId="4" applyFont="1" applyFill="1" applyAlignment="1"/>
    <xf numFmtId="0" fontId="14" fillId="0" borderId="0" xfId="2" applyFont="1" applyFill="1"/>
    <xf numFmtId="0" fontId="14" fillId="0" borderId="0" xfId="2" applyFont="1" applyFill="1" applyBorder="1" applyAlignment="1">
      <alignment horizontal="center"/>
    </xf>
    <xf numFmtId="0" fontId="15" fillId="0" borderId="0" xfId="2" applyFont="1" applyFill="1" applyBorder="1" applyAlignment="1">
      <alignment horizontal="center"/>
    </xf>
    <xf numFmtId="0" fontId="5" fillId="0" borderId="0" xfId="3" applyFont="1" applyFill="1"/>
    <xf numFmtId="0" fontId="14" fillId="0" borderId="0" xfId="2" applyFont="1" applyFill="1" applyAlignment="1">
      <alignment horizontal="center"/>
    </xf>
    <xf numFmtId="0" fontId="5" fillId="0" borderId="0" xfId="0" applyFont="1" applyFill="1"/>
    <xf numFmtId="0" fontId="15" fillId="0" borderId="0" xfId="3" applyFont="1" applyFill="1" applyBorder="1" applyAlignment="1">
      <alignment horizontal="center"/>
    </xf>
    <xf numFmtId="0" fontId="5" fillId="0" borderId="0" xfId="2" applyFont="1" applyFill="1"/>
    <xf numFmtId="0" fontId="9" fillId="0" borderId="20" xfId="3" applyFont="1" applyFill="1" applyBorder="1" applyAlignment="1">
      <alignment horizontal="center"/>
    </xf>
    <xf numFmtId="3" fontId="10" fillId="0" borderId="21" xfId="0" applyNumberFormat="1" applyFont="1" applyFill="1" applyBorder="1"/>
    <xf numFmtId="0" fontId="9" fillId="0" borderId="22" xfId="3" applyFont="1" applyFill="1" applyBorder="1" applyAlignment="1">
      <alignment horizontal="center"/>
    </xf>
    <xf numFmtId="0" fontId="6" fillId="0" borderId="7" xfId="3" applyFont="1" applyFill="1" applyBorder="1" applyAlignment="1">
      <alignment horizontal="center"/>
    </xf>
    <xf numFmtId="3" fontId="2" fillId="0" borderId="7" xfId="0" applyNumberFormat="1" applyFont="1" applyFill="1" applyBorder="1"/>
    <xf numFmtId="3" fontId="11" fillId="0" borderId="7" xfId="0" applyNumberFormat="1" applyFont="1" applyFill="1" applyBorder="1" applyAlignment="1">
      <alignment horizontal="right"/>
    </xf>
    <xf numFmtId="0" fontId="0" fillId="0" borderId="0" xfId="0" applyFill="1"/>
    <xf numFmtId="0" fontId="9" fillId="0" borderId="11" xfId="3" applyFont="1" applyFill="1" applyBorder="1" applyAlignment="1">
      <alignment horizontal="center"/>
    </xf>
    <xf numFmtId="3" fontId="2" fillId="0" borderId="13" xfId="0" applyNumberFormat="1" applyFont="1" applyFill="1" applyBorder="1"/>
    <xf numFmtId="3" fontId="8" fillId="0" borderId="11" xfId="3" applyNumberFormat="1" applyFont="1" applyFill="1" applyBorder="1" applyAlignment="1">
      <alignment horizontal="right"/>
    </xf>
    <xf numFmtId="3" fontId="2" fillId="0" borderId="14" xfId="0" applyNumberFormat="1" applyFont="1" applyFill="1" applyBorder="1"/>
    <xf numFmtId="0" fontId="0" fillId="0" borderId="6" xfId="0" applyFill="1" applyBorder="1" applyAlignment="1">
      <alignment wrapText="1"/>
    </xf>
    <xf numFmtId="0" fontId="13" fillId="0" borderId="6" xfId="0" applyFont="1" applyFill="1" applyBorder="1" applyAlignment="1">
      <alignment wrapText="1"/>
    </xf>
    <xf numFmtId="3" fontId="2" fillId="0" borderId="25" xfId="0" applyNumberFormat="1" applyFont="1" applyFill="1" applyBorder="1"/>
    <xf numFmtId="3" fontId="2" fillId="0" borderId="26" xfId="0" applyNumberFormat="1" applyFont="1" applyFill="1" applyBorder="1"/>
    <xf numFmtId="0" fontId="13" fillId="0" borderId="13" xfId="0" applyFont="1" applyFill="1" applyBorder="1" applyAlignment="1">
      <alignment wrapText="1"/>
    </xf>
    <xf numFmtId="3" fontId="8" fillId="0" borderId="13" xfId="3" applyNumberFormat="1" applyFont="1" applyFill="1" applyBorder="1" applyAlignment="1">
      <alignment horizontal="right"/>
    </xf>
    <xf numFmtId="0" fontId="6" fillId="0" borderId="25" xfId="3" applyFont="1" applyFill="1" applyBorder="1" applyAlignment="1">
      <alignment horizontal="center"/>
    </xf>
    <xf numFmtId="3" fontId="2" fillId="0" borderId="3" xfId="1" applyNumberFormat="1" applyFont="1" applyFill="1" applyBorder="1"/>
    <xf numFmtId="3" fontId="8" fillId="0" borderId="26" xfId="3" applyNumberFormat="1" applyFont="1" applyFill="1" applyBorder="1" applyAlignment="1">
      <alignment horizontal="right"/>
    </xf>
    <xf numFmtId="3" fontId="2" fillId="0" borderId="23" xfId="0" applyNumberFormat="1" applyFont="1" applyFill="1" applyBorder="1"/>
    <xf numFmtId="3" fontId="2" fillId="0" borderId="24" xfId="0" applyNumberFormat="1" applyFont="1" applyFill="1" applyBorder="1"/>
    <xf numFmtId="3" fontId="0" fillId="0" borderId="9" xfId="0" applyNumberFormat="1" applyFill="1" applyBorder="1"/>
    <xf numFmtId="3" fontId="0" fillId="0" borderId="10" xfId="0" applyNumberFormat="1" applyFill="1" applyBorder="1"/>
    <xf numFmtId="0" fontId="17" fillId="0" borderId="6" xfId="3" applyFont="1" applyFill="1" applyBorder="1" applyAlignment="1">
      <alignment wrapText="1"/>
    </xf>
    <xf numFmtId="0" fontId="17" fillId="0" borderId="0" xfId="3" applyFont="1" applyFill="1" applyBorder="1" applyAlignment="1">
      <alignment wrapText="1"/>
    </xf>
    <xf numFmtId="1" fontId="2" fillId="0" borderId="0" xfId="3" applyNumberFormat="1" applyFont="1" applyFill="1"/>
    <xf numFmtId="3" fontId="2" fillId="0" borderId="27" xfId="2" applyNumberFormat="1" applyFont="1" applyFill="1" applyBorder="1"/>
    <xf numFmtId="3" fontId="2" fillId="0" borderId="1" xfId="2" applyNumberFormat="1" applyFont="1" applyFill="1" applyBorder="1"/>
    <xf numFmtId="0" fontId="4" fillId="0" borderId="0" xfId="2" applyFont="1" applyFill="1" applyAlignment="1">
      <alignment horizontal="center"/>
    </xf>
    <xf numFmtId="0" fontId="5" fillId="0" borderId="0" xfId="2" applyFont="1" applyFill="1" applyAlignment="1">
      <alignment horizontal="center" wrapText="1"/>
    </xf>
    <xf numFmtId="0" fontId="5" fillId="0" borderId="0" xfId="2" applyFont="1" applyFill="1" applyAlignment="1">
      <alignment horizontal="center"/>
    </xf>
  </cellXfs>
  <cellStyles count="6">
    <cellStyle name="Обычный" xfId="0" builtinId="0"/>
    <cellStyle name="Обычный 2" xfId="5"/>
    <cellStyle name="Обычный_Dod5kochtor" xfId="4"/>
    <cellStyle name="Обычный_Разбивка по месяцам 2006г." xfId="3"/>
    <cellStyle name="Обычный_смета 2008 сады чистые с формулами" xfId="2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6"/>
  <sheetViews>
    <sheetView tabSelected="1"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F91" sqref="F91"/>
    </sheetView>
  </sheetViews>
  <sheetFormatPr defaultRowHeight="15" x14ac:dyDescent="0.25"/>
  <cols>
    <col min="1" max="1" width="43.28515625" style="67" customWidth="1"/>
    <col min="2" max="8" width="9.140625" style="67"/>
    <col min="9" max="9" width="10.140625" style="67" customWidth="1"/>
    <col min="10" max="17" width="9.140625" style="67"/>
    <col min="18" max="18" width="10.85546875" style="67" customWidth="1"/>
    <col min="19" max="16384" width="9.140625" style="67"/>
  </cols>
  <sheetData>
    <row r="1" spans="1:18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 t="s">
        <v>78</v>
      </c>
      <c r="P1" s="1"/>
      <c r="Q1" s="3"/>
      <c r="R1" s="3"/>
    </row>
    <row r="2" spans="1:18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 t="s">
        <v>79</v>
      </c>
      <c r="P2" s="1"/>
      <c r="Q2" s="3"/>
      <c r="R2" s="3"/>
    </row>
    <row r="3" spans="1:18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 t="s">
        <v>80</v>
      </c>
      <c r="P3" s="1"/>
      <c r="Q3" s="3"/>
      <c r="R3" s="3"/>
    </row>
    <row r="4" spans="1:1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4"/>
      <c r="R4" s="5"/>
    </row>
    <row r="5" spans="1:18" ht="18" x14ac:dyDescent="0.25">
      <c r="A5" s="90" t="s">
        <v>66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</row>
    <row r="6" spans="1:18" ht="33" customHeight="1" x14ac:dyDescent="0.25">
      <c r="A6" s="91" t="s">
        <v>1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</row>
    <row r="7" spans="1:18" ht="36" customHeight="1" x14ac:dyDescent="0.25">
      <c r="A7" s="92" t="s">
        <v>85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</row>
    <row r="8" spans="1:18" ht="15.75" thickBo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3"/>
      <c r="Q8" s="4"/>
      <c r="R8" s="6" t="s">
        <v>2</v>
      </c>
    </row>
    <row r="9" spans="1:18" ht="16.5" thickBot="1" x14ac:dyDescent="0.3">
      <c r="A9" s="7" t="s">
        <v>3</v>
      </c>
      <c r="B9" s="8" t="s">
        <v>4</v>
      </c>
      <c r="C9" s="9" t="s">
        <v>5</v>
      </c>
      <c r="D9" s="10" t="s">
        <v>6</v>
      </c>
      <c r="E9" s="11" t="s">
        <v>7</v>
      </c>
      <c r="F9" s="8" t="s">
        <v>8</v>
      </c>
      <c r="G9" s="9" t="s">
        <v>9</v>
      </c>
      <c r="H9" s="10" t="s">
        <v>10</v>
      </c>
      <c r="I9" s="11" t="s">
        <v>11</v>
      </c>
      <c r="J9" s="8" t="s">
        <v>12</v>
      </c>
      <c r="K9" s="9" t="s">
        <v>13</v>
      </c>
      <c r="L9" s="10" t="s">
        <v>14</v>
      </c>
      <c r="M9" s="11" t="s">
        <v>15</v>
      </c>
      <c r="N9" s="8" t="s">
        <v>16</v>
      </c>
      <c r="O9" s="9" t="s">
        <v>17</v>
      </c>
      <c r="P9" s="10" t="s">
        <v>18</v>
      </c>
      <c r="Q9" s="11" t="s">
        <v>19</v>
      </c>
      <c r="R9" s="12" t="s">
        <v>20</v>
      </c>
    </row>
    <row r="10" spans="1:18" ht="16.5" thickBot="1" x14ac:dyDescent="0.3">
      <c r="A10" s="7">
        <v>2110</v>
      </c>
      <c r="B10" s="13">
        <f>B11</f>
        <v>293161</v>
      </c>
      <c r="C10" s="14">
        <f>C11</f>
        <v>236468</v>
      </c>
      <c r="D10" s="15">
        <f>D11</f>
        <v>241784</v>
      </c>
      <c r="E10" s="16">
        <f>SUM(B10:D10)</f>
        <v>771413</v>
      </c>
      <c r="F10" s="13">
        <f>F11</f>
        <v>241784</v>
      </c>
      <c r="G10" s="14">
        <f>G11</f>
        <v>293193</v>
      </c>
      <c r="H10" s="15">
        <f>H11</f>
        <v>508591</v>
      </c>
      <c r="I10" s="16">
        <f>SUM(F10:H10)</f>
        <v>1043568</v>
      </c>
      <c r="J10" s="13">
        <f>J11</f>
        <v>163271</v>
      </c>
      <c r="K10" s="14">
        <f>K11</f>
        <v>143444</v>
      </c>
      <c r="L10" s="15">
        <f>L11</f>
        <v>244899</v>
      </c>
      <c r="M10" s="16">
        <f t="shared" ref="M10:M19" si="0">SUM(J10:L10)</f>
        <v>551614</v>
      </c>
      <c r="N10" s="13">
        <f>N11</f>
        <v>244899</v>
      </c>
      <c r="O10" s="14">
        <f>O11</f>
        <v>243901</v>
      </c>
      <c r="P10" s="15">
        <f>P11</f>
        <v>263629</v>
      </c>
      <c r="Q10" s="16">
        <f t="shared" ref="Q10:Q19" si="1">SUM(N10:P10)</f>
        <v>752429</v>
      </c>
      <c r="R10" s="16">
        <f t="shared" ref="R10:R16" si="2">E10+I10+M10+Q10</f>
        <v>3119024</v>
      </c>
    </row>
    <row r="11" spans="1:18" ht="16.5" thickBot="1" x14ac:dyDescent="0.3">
      <c r="A11" s="7">
        <v>2111</v>
      </c>
      <c r="B11" s="17">
        <f>B12+B13+B14</f>
        <v>293161</v>
      </c>
      <c r="C11" s="17">
        <f>C12+C13+C14</f>
        <v>236468</v>
      </c>
      <c r="D11" s="17">
        <f>D12+D13+D14</f>
        <v>241784</v>
      </c>
      <c r="E11" s="16">
        <f t="shared" ref="E11:E16" si="3">SUM(B11:D11)</f>
        <v>771413</v>
      </c>
      <c r="F11" s="17">
        <f>F12+F13+F14</f>
        <v>241784</v>
      </c>
      <c r="G11" s="17">
        <f>G12+G13+G14</f>
        <v>293193</v>
      </c>
      <c r="H11" s="17">
        <f>H12+H13+H14</f>
        <v>508591</v>
      </c>
      <c r="I11" s="16">
        <f>SUM(F11:H11)</f>
        <v>1043568</v>
      </c>
      <c r="J11" s="17">
        <f>J12+J13+J14</f>
        <v>163271</v>
      </c>
      <c r="K11" s="17">
        <f>K12+K13+K14</f>
        <v>143444</v>
      </c>
      <c r="L11" s="17">
        <f>L12+L13+L14</f>
        <v>244899</v>
      </c>
      <c r="M11" s="16">
        <f t="shared" si="0"/>
        <v>551614</v>
      </c>
      <c r="N11" s="17">
        <f>N12+N13+N14</f>
        <v>244899</v>
      </c>
      <c r="O11" s="17">
        <f>O12+O13+O14</f>
        <v>243901</v>
      </c>
      <c r="P11" s="17">
        <f>P12+P13+P14</f>
        <v>263629</v>
      </c>
      <c r="Q11" s="16">
        <f t="shared" si="1"/>
        <v>752429</v>
      </c>
      <c r="R11" s="16">
        <f t="shared" si="2"/>
        <v>3119024</v>
      </c>
    </row>
    <row r="12" spans="1:18" ht="14.25" customHeight="1" x14ac:dyDescent="0.25">
      <c r="A12" s="18" t="s">
        <v>21</v>
      </c>
      <c r="B12" s="19">
        <v>144056</v>
      </c>
      <c r="C12" s="19">
        <v>168437</v>
      </c>
      <c r="D12" s="19">
        <v>172870</v>
      </c>
      <c r="E12" s="20">
        <f>B12+C12+D12</f>
        <v>485363</v>
      </c>
      <c r="F12" s="19">
        <v>172870</v>
      </c>
      <c r="G12" s="19">
        <v>221628</v>
      </c>
      <c r="H12" s="19">
        <v>429958</v>
      </c>
      <c r="I12" s="20">
        <f>F12+G12+H12</f>
        <v>824456</v>
      </c>
      <c r="J12" s="19">
        <v>77570</v>
      </c>
      <c r="K12" s="19">
        <v>93084</v>
      </c>
      <c r="L12" s="19">
        <v>179519</v>
      </c>
      <c r="M12" s="20">
        <f>J12+K12+L12</f>
        <v>350173</v>
      </c>
      <c r="N12" s="19">
        <v>179519</v>
      </c>
      <c r="O12" s="19">
        <v>179519</v>
      </c>
      <c r="P12" s="19">
        <v>197249</v>
      </c>
      <c r="Q12" s="20">
        <f>N12+O12+P12</f>
        <v>556287</v>
      </c>
      <c r="R12" s="20">
        <f>E12+I12+M12+Q12</f>
        <v>2216279</v>
      </c>
    </row>
    <row r="13" spans="1:18" ht="15.75" thickBot="1" x14ac:dyDescent="0.3">
      <c r="A13" s="21" t="s">
        <v>22</v>
      </c>
      <c r="B13" s="22"/>
      <c r="C13" s="22"/>
      <c r="D13" s="23"/>
      <c r="E13" s="20">
        <f t="shared" si="3"/>
        <v>0</v>
      </c>
      <c r="F13" s="22"/>
      <c r="G13" s="24"/>
      <c r="H13" s="25"/>
      <c r="I13" s="20">
        <f>SUM(F13:H13)</f>
        <v>0</v>
      </c>
      <c r="J13" s="22"/>
      <c r="K13" s="22"/>
      <c r="L13" s="25"/>
      <c r="M13" s="20">
        <f t="shared" si="0"/>
        <v>0</v>
      </c>
      <c r="N13" s="23"/>
      <c r="O13" s="25"/>
      <c r="P13" s="25"/>
      <c r="Q13" s="20">
        <f t="shared" si="1"/>
        <v>0</v>
      </c>
      <c r="R13" s="20">
        <f t="shared" si="2"/>
        <v>0</v>
      </c>
    </row>
    <row r="14" spans="1:18" ht="15.75" thickBot="1" x14ac:dyDescent="0.3">
      <c r="A14" s="68" t="s">
        <v>23</v>
      </c>
      <c r="B14" s="26">
        <f>129877+19228</f>
        <v>149105</v>
      </c>
      <c r="C14" s="26">
        <v>68031</v>
      </c>
      <c r="D14" s="26">
        <v>68914</v>
      </c>
      <c r="E14" s="16">
        <f t="shared" si="3"/>
        <v>286050</v>
      </c>
      <c r="F14" s="26">
        <v>68914</v>
      </c>
      <c r="G14" s="69">
        <v>71565</v>
      </c>
      <c r="H14" s="69">
        <v>78633</v>
      </c>
      <c r="I14" s="70">
        <f>SUM(F14:H14)</f>
        <v>219112</v>
      </c>
      <c r="J14" s="26">
        <v>85701</v>
      </c>
      <c r="K14" s="26">
        <v>50360</v>
      </c>
      <c r="L14" s="71">
        <v>65380</v>
      </c>
      <c r="M14" s="16">
        <f t="shared" si="0"/>
        <v>201441</v>
      </c>
      <c r="N14" s="71">
        <v>65380</v>
      </c>
      <c r="O14" s="71">
        <v>64382</v>
      </c>
      <c r="P14" s="71">
        <v>66380</v>
      </c>
      <c r="Q14" s="16">
        <f t="shared" si="1"/>
        <v>196142</v>
      </c>
      <c r="R14" s="20">
        <f>E14+I14+M14+Q14</f>
        <v>902745</v>
      </c>
    </row>
    <row r="15" spans="1:18" ht="16.5" thickBot="1" x14ac:dyDescent="0.3">
      <c r="A15" s="7">
        <v>2112</v>
      </c>
      <c r="B15" s="17"/>
      <c r="C15" s="27"/>
      <c r="D15" s="28"/>
      <c r="E15" s="16">
        <f t="shared" si="3"/>
        <v>0</v>
      </c>
      <c r="F15" s="17"/>
      <c r="G15" s="27"/>
      <c r="H15" s="28"/>
      <c r="I15" s="16">
        <f>F15+G15+H15</f>
        <v>0</v>
      </c>
      <c r="J15" s="17"/>
      <c r="K15" s="27"/>
      <c r="L15" s="28"/>
      <c r="M15" s="16">
        <f t="shared" si="0"/>
        <v>0</v>
      </c>
      <c r="N15" s="17"/>
      <c r="O15" s="27"/>
      <c r="P15" s="28"/>
      <c r="Q15" s="16">
        <f t="shared" si="1"/>
        <v>0</v>
      </c>
      <c r="R15" s="16">
        <f t="shared" si="2"/>
        <v>0</v>
      </c>
    </row>
    <row r="16" spans="1:18" ht="16.5" thickBot="1" x14ac:dyDescent="0.3">
      <c r="A16" s="7">
        <v>2120</v>
      </c>
      <c r="B16" s="17">
        <f>B17+B18+B19</f>
        <v>64496</v>
      </c>
      <c r="C16" s="17">
        <f>C17+C18+C19</f>
        <v>52024</v>
      </c>
      <c r="D16" s="17">
        <f>D17+D18+D19</f>
        <v>53192</v>
      </c>
      <c r="E16" s="16">
        <f t="shared" si="3"/>
        <v>169712</v>
      </c>
      <c r="F16" s="17">
        <f>F17+F18+F19</f>
        <v>53192</v>
      </c>
      <c r="G16" s="17">
        <f>G17+G18+G19</f>
        <v>64502</v>
      </c>
      <c r="H16" s="17">
        <f>H17+H18+H19</f>
        <v>111890</v>
      </c>
      <c r="I16" s="16">
        <f>SUM(F16:H16)</f>
        <v>229584</v>
      </c>
      <c r="J16" s="17">
        <f>J17+J18+J19</f>
        <v>35919</v>
      </c>
      <c r="K16" s="17">
        <f>K17+K18+K19</f>
        <v>31557</v>
      </c>
      <c r="L16" s="17">
        <f>L17+L18+L19</f>
        <v>53878</v>
      </c>
      <c r="M16" s="16">
        <f t="shared" si="0"/>
        <v>121354</v>
      </c>
      <c r="N16" s="17">
        <f>N17+N18+N19</f>
        <v>53878</v>
      </c>
      <c r="O16" s="17">
        <f>O17+O18+O19</f>
        <v>53658</v>
      </c>
      <c r="P16" s="17">
        <f>P17+P18+P19</f>
        <v>57999</v>
      </c>
      <c r="Q16" s="16">
        <f t="shared" si="1"/>
        <v>165535</v>
      </c>
      <c r="R16" s="16">
        <f t="shared" si="2"/>
        <v>686185</v>
      </c>
    </row>
    <row r="17" spans="1:18" ht="15.75" thickBot="1" x14ac:dyDescent="0.3">
      <c r="A17" s="61" t="s">
        <v>21</v>
      </c>
      <c r="B17" s="62">
        <v>31693</v>
      </c>
      <c r="C17" s="62">
        <v>37057</v>
      </c>
      <c r="D17" s="62">
        <v>38031</v>
      </c>
      <c r="E17" s="39">
        <f>SUM(B17:D17)</f>
        <v>106781</v>
      </c>
      <c r="F17" s="62">
        <v>38031</v>
      </c>
      <c r="G17" s="62">
        <v>48758</v>
      </c>
      <c r="H17" s="62">
        <v>94591</v>
      </c>
      <c r="I17" s="39">
        <f>SUM(F17:H17)</f>
        <v>181380</v>
      </c>
      <c r="J17" s="62">
        <v>17065</v>
      </c>
      <c r="K17" s="62">
        <v>20478</v>
      </c>
      <c r="L17" s="62">
        <v>39494</v>
      </c>
      <c r="M17" s="39">
        <f t="shared" si="0"/>
        <v>77037</v>
      </c>
      <c r="N17" s="62">
        <v>39494</v>
      </c>
      <c r="O17" s="62">
        <v>39494</v>
      </c>
      <c r="P17" s="62">
        <v>43395</v>
      </c>
      <c r="Q17" s="39">
        <f t="shared" si="1"/>
        <v>122383</v>
      </c>
      <c r="R17" s="39">
        <f>E17+I17+M17+Q17</f>
        <v>487581</v>
      </c>
    </row>
    <row r="18" spans="1:18" ht="15" customHeight="1" thickBot="1" x14ac:dyDescent="0.3">
      <c r="A18" s="21" t="s">
        <v>22</v>
      </c>
      <c r="B18" s="62">
        <f t="shared" ref="B18:D18" si="4">B13*22%</f>
        <v>0</v>
      </c>
      <c r="C18" s="62">
        <f t="shared" si="4"/>
        <v>0</v>
      </c>
      <c r="D18" s="62">
        <f t="shared" si="4"/>
        <v>0</v>
      </c>
      <c r="E18" s="20">
        <f>SUM(B18:D18)</f>
        <v>0</v>
      </c>
      <c r="F18" s="62">
        <f t="shared" ref="F18:H18" si="5">F13*22%</f>
        <v>0</v>
      </c>
      <c r="G18" s="62">
        <f t="shared" si="5"/>
        <v>0</v>
      </c>
      <c r="H18" s="62">
        <f t="shared" si="5"/>
        <v>0</v>
      </c>
      <c r="I18" s="20">
        <f>SUM(F18:H18)</f>
        <v>0</v>
      </c>
      <c r="J18" s="62">
        <f t="shared" ref="J18:L18" si="6">J13*22%</f>
        <v>0</v>
      </c>
      <c r="K18" s="62">
        <f t="shared" si="6"/>
        <v>0</v>
      </c>
      <c r="L18" s="62">
        <f t="shared" si="6"/>
        <v>0</v>
      </c>
      <c r="M18" s="20">
        <f>SUM(J18:L18)</f>
        <v>0</v>
      </c>
      <c r="N18" s="62">
        <f t="shared" ref="N18:P18" si="7">N13*22%</f>
        <v>0</v>
      </c>
      <c r="O18" s="62">
        <f t="shared" si="7"/>
        <v>0</v>
      </c>
      <c r="P18" s="62">
        <f t="shared" si="7"/>
        <v>0</v>
      </c>
      <c r="Q18" s="20">
        <f t="shared" si="1"/>
        <v>0</v>
      </c>
      <c r="R18" s="20">
        <f t="shared" ref="R18" si="8">E18+I18+M18+Q18</f>
        <v>0</v>
      </c>
    </row>
    <row r="19" spans="1:18" ht="15.75" thickBot="1" x14ac:dyDescent="0.3">
      <c r="A19" s="63" t="s">
        <v>23</v>
      </c>
      <c r="B19" s="62">
        <f>28573+4230</f>
        <v>32803</v>
      </c>
      <c r="C19" s="62">
        <v>14967</v>
      </c>
      <c r="D19" s="62">
        <v>15161</v>
      </c>
      <c r="E19" s="37">
        <f t="shared" ref="E19" si="9">SUM(B19:D19)</f>
        <v>62931</v>
      </c>
      <c r="F19" s="62">
        <v>15161</v>
      </c>
      <c r="G19" s="62">
        <v>15744</v>
      </c>
      <c r="H19" s="62">
        <v>17299</v>
      </c>
      <c r="I19" s="40">
        <f>SUM(F19:H19)</f>
        <v>48204</v>
      </c>
      <c r="J19" s="62">
        <v>18854</v>
      </c>
      <c r="K19" s="62">
        <v>11079</v>
      </c>
      <c r="L19" s="62">
        <v>14384</v>
      </c>
      <c r="M19" s="37">
        <f t="shared" si="0"/>
        <v>44317</v>
      </c>
      <c r="N19" s="62">
        <v>14384</v>
      </c>
      <c r="O19" s="62">
        <v>14164</v>
      </c>
      <c r="P19" s="62">
        <v>14604</v>
      </c>
      <c r="Q19" s="37">
        <f t="shared" si="1"/>
        <v>43152</v>
      </c>
      <c r="R19" s="40">
        <f>E19+I19+M19+Q19</f>
        <v>198604</v>
      </c>
    </row>
    <row r="20" spans="1:18" ht="16.5" thickBot="1" x14ac:dyDescent="0.3">
      <c r="A20" s="64">
        <v>2200</v>
      </c>
      <c r="B20" s="22">
        <f t="shared" ref="B20:Q20" si="10">B21+B30+B31+B32+B80+B81+B82</f>
        <v>22377</v>
      </c>
      <c r="C20" s="22">
        <f t="shared" si="10"/>
        <v>73886</v>
      </c>
      <c r="D20" s="22">
        <f t="shared" si="10"/>
        <v>72135</v>
      </c>
      <c r="E20" s="65">
        <f t="shared" si="10"/>
        <v>168398</v>
      </c>
      <c r="F20" s="22">
        <f t="shared" si="10"/>
        <v>76774</v>
      </c>
      <c r="G20" s="24">
        <f t="shared" si="10"/>
        <v>30230</v>
      </c>
      <c r="H20" s="25">
        <f t="shared" si="10"/>
        <v>33719</v>
      </c>
      <c r="I20" s="65">
        <f t="shared" si="10"/>
        <v>140723</v>
      </c>
      <c r="J20" s="22">
        <f t="shared" si="10"/>
        <v>16844</v>
      </c>
      <c r="K20" s="24">
        <f t="shared" si="10"/>
        <v>20496</v>
      </c>
      <c r="L20" s="25">
        <f t="shared" si="10"/>
        <v>23154</v>
      </c>
      <c r="M20" s="65">
        <f t="shared" si="10"/>
        <v>60494</v>
      </c>
      <c r="N20" s="22">
        <f t="shared" si="10"/>
        <v>23355</v>
      </c>
      <c r="O20" s="24">
        <f t="shared" si="10"/>
        <v>67969</v>
      </c>
      <c r="P20" s="25">
        <f t="shared" si="10"/>
        <v>184915</v>
      </c>
      <c r="Q20" s="65">
        <f t="shared" si="10"/>
        <v>276239</v>
      </c>
      <c r="R20" s="66">
        <f t="shared" ref="R20:R29" si="11">Q20+M20+I20+E20</f>
        <v>645854</v>
      </c>
    </row>
    <row r="21" spans="1:18" ht="16.5" thickBot="1" x14ac:dyDescent="0.3">
      <c r="A21" s="7">
        <v>2210</v>
      </c>
      <c r="B21" s="17">
        <f>B22+B23+B24+B25+B26+B27</f>
        <v>0</v>
      </c>
      <c r="C21" s="17">
        <f t="shared" ref="C21:D21" si="12">C22+C23+C24+C25+C26+C27</f>
        <v>1534</v>
      </c>
      <c r="D21" s="17">
        <f t="shared" si="12"/>
        <v>1380</v>
      </c>
      <c r="E21" s="29">
        <f>SUM(B21:D21)</f>
        <v>2914</v>
      </c>
      <c r="F21" s="17">
        <f>F22+F23+F24+F25+F26+F27</f>
        <v>9348</v>
      </c>
      <c r="G21" s="17">
        <f t="shared" ref="G21" si="13">G22+G23+G24+G25+G26+G27</f>
        <v>6134</v>
      </c>
      <c r="H21" s="17">
        <f t="shared" ref="H21" si="14">H22+H23+H24+H25+H26+H27</f>
        <v>15336</v>
      </c>
      <c r="I21" s="29">
        <f>SUM(F21:H21)</f>
        <v>30818</v>
      </c>
      <c r="J21" s="17">
        <f>J22+J23+J24+J25+J26+J27</f>
        <v>12333</v>
      </c>
      <c r="K21" s="17">
        <f t="shared" ref="K21" si="15">K22+K23+K24+K25+K26+K27</f>
        <v>15336</v>
      </c>
      <c r="L21" s="17">
        <f t="shared" ref="L21" si="16">L22+L23+L24+L25+L26+L27</f>
        <v>0</v>
      </c>
      <c r="M21" s="29">
        <f>SUM(J21:L21)</f>
        <v>27669</v>
      </c>
      <c r="N21" s="17">
        <f>N22+N23+N24+N25+N26+N27</f>
        <v>0</v>
      </c>
      <c r="O21" s="17">
        <f t="shared" ref="O21" si="17">O22+O23+O24+O25+O26+O27</f>
        <v>4552</v>
      </c>
      <c r="P21" s="17">
        <f t="shared" ref="P21" si="18">P22+P23+P24+P25+P26+P27</f>
        <v>0</v>
      </c>
      <c r="Q21" s="29">
        <f>SUM(N21:P21)</f>
        <v>4552</v>
      </c>
      <c r="R21" s="16">
        <f t="shared" si="11"/>
        <v>65953</v>
      </c>
    </row>
    <row r="22" spans="1:18" x14ac:dyDescent="0.25">
      <c r="A22" s="86" t="s">
        <v>75</v>
      </c>
      <c r="B22" s="30"/>
      <c r="C22" s="30"/>
      <c r="D22" s="30"/>
      <c r="E22" s="20">
        <f t="shared" ref="E22:E29" si="19">SUM(B22:D22)</f>
        <v>0</v>
      </c>
      <c r="F22" s="30">
        <v>2147</v>
      </c>
      <c r="G22" s="30"/>
      <c r="H22" s="30"/>
      <c r="I22" s="20">
        <f t="shared" ref="I22:I29" si="20">SUM(F22:H22)</f>
        <v>2147</v>
      </c>
      <c r="J22" s="30"/>
      <c r="K22" s="30">
        <v>1299</v>
      </c>
      <c r="L22" s="30"/>
      <c r="M22" s="20">
        <f>SUM(J22:L22)</f>
        <v>1299</v>
      </c>
      <c r="N22" s="30"/>
      <c r="O22" s="30"/>
      <c r="P22" s="30"/>
      <c r="Q22" s="20">
        <f t="shared" ref="Q22:Q29" si="21">SUM(N22:P22)</f>
        <v>0</v>
      </c>
      <c r="R22" s="20">
        <f t="shared" si="11"/>
        <v>3446</v>
      </c>
    </row>
    <row r="23" spans="1:18" ht="30" x14ac:dyDescent="0.25">
      <c r="A23" s="85" t="s">
        <v>72</v>
      </c>
      <c r="B23" s="30"/>
      <c r="C23" s="30"/>
      <c r="D23" s="30"/>
      <c r="E23" s="20">
        <f t="shared" si="19"/>
        <v>0</v>
      </c>
      <c r="F23" s="30"/>
      <c r="G23" s="30">
        <v>1158</v>
      </c>
      <c r="H23" s="30">
        <v>8506</v>
      </c>
      <c r="I23" s="20">
        <f t="shared" si="20"/>
        <v>9664</v>
      </c>
      <c r="J23" s="30">
        <v>853</v>
      </c>
      <c r="K23" s="30"/>
      <c r="L23" s="30"/>
      <c r="M23" s="20">
        <f t="shared" ref="M23:M29" si="22">SUM(J23:L23)</f>
        <v>853</v>
      </c>
      <c r="N23" s="30"/>
      <c r="O23" s="30"/>
      <c r="P23" s="30"/>
      <c r="Q23" s="20">
        <f t="shared" si="21"/>
        <v>0</v>
      </c>
      <c r="R23" s="20">
        <f t="shared" si="11"/>
        <v>10517</v>
      </c>
    </row>
    <row r="24" spans="1:18" ht="45" x14ac:dyDescent="0.25">
      <c r="A24" s="85" t="s">
        <v>74</v>
      </c>
      <c r="B24" s="31"/>
      <c r="C24" s="31"/>
      <c r="D24" s="31"/>
      <c r="E24" s="20">
        <f t="shared" si="19"/>
        <v>0</v>
      </c>
      <c r="F24" s="31">
        <v>5360</v>
      </c>
      <c r="G24" s="31">
        <v>4976</v>
      </c>
      <c r="H24" s="31">
        <v>6830</v>
      </c>
      <c r="I24" s="20">
        <f t="shared" si="20"/>
        <v>17166</v>
      </c>
      <c r="J24" s="31">
        <v>11480</v>
      </c>
      <c r="K24" s="31">
        <v>11905</v>
      </c>
      <c r="L24" s="31"/>
      <c r="M24" s="20">
        <f t="shared" si="22"/>
        <v>23385</v>
      </c>
      <c r="N24" s="31"/>
      <c r="O24" s="31"/>
      <c r="P24" s="31"/>
      <c r="Q24" s="20">
        <f t="shared" si="21"/>
        <v>0</v>
      </c>
      <c r="R24" s="20">
        <f t="shared" si="11"/>
        <v>40551</v>
      </c>
    </row>
    <row r="25" spans="1:18" ht="30" x14ac:dyDescent="0.25">
      <c r="A25" s="85" t="s">
        <v>73</v>
      </c>
      <c r="B25" s="31"/>
      <c r="C25" s="31"/>
      <c r="D25" s="31"/>
      <c r="E25" s="20">
        <f t="shared" si="19"/>
        <v>0</v>
      </c>
      <c r="F25" s="31">
        <v>1534</v>
      </c>
      <c r="G25" s="31"/>
      <c r="H25" s="31"/>
      <c r="I25" s="20">
        <f t="shared" si="20"/>
        <v>1534</v>
      </c>
      <c r="J25" s="31"/>
      <c r="K25" s="31">
        <v>2132</v>
      </c>
      <c r="L25" s="31"/>
      <c r="M25" s="20">
        <f t="shared" si="22"/>
        <v>2132</v>
      </c>
      <c r="N25" s="31"/>
      <c r="O25" s="31"/>
      <c r="P25" s="31"/>
      <c r="Q25" s="20">
        <f t="shared" si="21"/>
        <v>0</v>
      </c>
      <c r="R25" s="20">
        <f t="shared" si="11"/>
        <v>3666</v>
      </c>
    </row>
    <row r="26" spans="1:18" ht="45" x14ac:dyDescent="0.25">
      <c r="A26" s="86" t="s">
        <v>76</v>
      </c>
      <c r="B26" s="31"/>
      <c r="C26" s="31">
        <v>1534</v>
      </c>
      <c r="D26" s="31"/>
      <c r="E26" s="20">
        <f t="shared" si="19"/>
        <v>1534</v>
      </c>
      <c r="F26" s="31">
        <v>307</v>
      </c>
      <c r="G26" s="31"/>
      <c r="H26" s="31"/>
      <c r="I26" s="20">
        <f t="shared" si="20"/>
        <v>307</v>
      </c>
      <c r="J26" s="31"/>
      <c r="K26" s="31"/>
      <c r="L26" s="31"/>
      <c r="M26" s="20">
        <f t="shared" si="22"/>
        <v>0</v>
      </c>
      <c r="N26" s="31"/>
      <c r="O26" s="31"/>
      <c r="P26" s="31"/>
      <c r="Q26" s="20">
        <f t="shared" si="21"/>
        <v>0</v>
      </c>
      <c r="R26" s="20">
        <f t="shared" si="11"/>
        <v>1841</v>
      </c>
    </row>
    <row r="27" spans="1:18" ht="30" x14ac:dyDescent="0.25">
      <c r="A27" s="85" t="s">
        <v>86</v>
      </c>
      <c r="B27" s="31">
        <f>B28+B29</f>
        <v>0</v>
      </c>
      <c r="C27" s="31">
        <f>C28+C29</f>
        <v>0</v>
      </c>
      <c r="D27" s="31">
        <f>D28+D29</f>
        <v>1380</v>
      </c>
      <c r="E27" s="20">
        <f t="shared" si="19"/>
        <v>1380</v>
      </c>
      <c r="F27" s="31">
        <f>F28+F29</f>
        <v>0</v>
      </c>
      <c r="G27" s="31">
        <f>G28+G29</f>
        <v>0</v>
      </c>
      <c r="H27" s="31">
        <f>H28+H29</f>
        <v>0</v>
      </c>
      <c r="I27" s="20">
        <f t="shared" si="20"/>
        <v>0</v>
      </c>
      <c r="J27" s="31">
        <f>J28+J29</f>
        <v>0</v>
      </c>
      <c r="K27" s="31">
        <f>K28+K29</f>
        <v>0</v>
      </c>
      <c r="L27" s="31">
        <f>L28+L29</f>
        <v>0</v>
      </c>
      <c r="M27" s="20">
        <f t="shared" si="22"/>
        <v>0</v>
      </c>
      <c r="N27" s="31">
        <f>N28+N29</f>
        <v>0</v>
      </c>
      <c r="O27" s="31">
        <f>O28+O29</f>
        <v>4552</v>
      </c>
      <c r="P27" s="31">
        <f>P28+P29</f>
        <v>0</v>
      </c>
      <c r="Q27" s="20">
        <f t="shared" si="21"/>
        <v>4552</v>
      </c>
      <c r="R27" s="20">
        <f t="shared" si="11"/>
        <v>5932</v>
      </c>
    </row>
    <row r="28" spans="1:18" x14ac:dyDescent="0.25">
      <c r="A28" s="85" t="s">
        <v>24</v>
      </c>
      <c r="B28" s="31"/>
      <c r="C28" s="31"/>
      <c r="D28" s="31"/>
      <c r="E28" s="20">
        <f t="shared" si="19"/>
        <v>0</v>
      </c>
      <c r="F28" s="31"/>
      <c r="G28" s="31"/>
      <c r="H28" s="31"/>
      <c r="I28" s="20">
        <f t="shared" si="20"/>
        <v>0</v>
      </c>
      <c r="J28" s="31"/>
      <c r="K28" s="31"/>
      <c r="L28" s="31"/>
      <c r="M28" s="20">
        <f t="shared" si="22"/>
        <v>0</v>
      </c>
      <c r="N28" s="31"/>
      <c r="O28" s="31">
        <v>4552</v>
      </c>
      <c r="P28" s="31"/>
      <c r="Q28" s="20">
        <f t="shared" si="21"/>
        <v>4552</v>
      </c>
      <c r="R28" s="20">
        <f t="shared" si="11"/>
        <v>4552</v>
      </c>
    </row>
    <row r="29" spans="1:18" ht="15.75" thickBot="1" x14ac:dyDescent="0.3">
      <c r="A29" s="85" t="s">
        <v>77</v>
      </c>
      <c r="B29" s="31"/>
      <c r="C29" s="31"/>
      <c r="D29" s="31">
        <v>1380</v>
      </c>
      <c r="E29" s="20">
        <f t="shared" si="19"/>
        <v>1380</v>
      </c>
      <c r="F29" s="31"/>
      <c r="G29" s="31"/>
      <c r="H29" s="31"/>
      <c r="I29" s="20">
        <f t="shared" si="20"/>
        <v>0</v>
      </c>
      <c r="J29" s="31"/>
      <c r="K29" s="31"/>
      <c r="L29" s="31"/>
      <c r="M29" s="20">
        <f t="shared" si="22"/>
        <v>0</v>
      </c>
      <c r="N29" s="31"/>
      <c r="O29" s="31"/>
      <c r="P29" s="31"/>
      <c r="Q29" s="20">
        <f t="shared" si="21"/>
        <v>0</v>
      </c>
      <c r="R29" s="20">
        <f t="shared" si="11"/>
        <v>1380</v>
      </c>
    </row>
    <row r="30" spans="1:18" ht="16.5" thickBot="1" x14ac:dyDescent="0.3">
      <c r="A30" s="7">
        <v>2220</v>
      </c>
      <c r="B30" s="17"/>
      <c r="C30" s="27"/>
      <c r="D30" s="28"/>
      <c r="E30" s="16">
        <f t="shared" ref="E30:E93" si="23">SUM(B30:D30)</f>
        <v>0</v>
      </c>
      <c r="F30" s="17"/>
      <c r="G30" s="27">
        <v>391</v>
      </c>
      <c r="H30" s="28"/>
      <c r="I30" s="16">
        <f>SUM(F30:H30)</f>
        <v>391</v>
      </c>
      <c r="J30" s="17"/>
      <c r="K30" s="27"/>
      <c r="L30" s="28"/>
      <c r="M30" s="16">
        <f t="shared" ref="M30:M82" si="24">SUM(J30:L30)</f>
        <v>0</v>
      </c>
      <c r="N30" s="17"/>
      <c r="O30" s="27"/>
      <c r="P30" s="28"/>
      <c r="Q30" s="16">
        <f>SUM(N30:P30)</f>
        <v>0</v>
      </c>
      <c r="R30" s="16">
        <f t="shared" ref="R30:R94" si="25">E30+I30+M30+Q30</f>
        <v>391</v>
      </c>
    </row>
    <row r="31" spans="1:18" ht="16.5" thickBot="1" x14ac:dyDescent="0.3">
      <c r="A31" s="7">
        <v>2230</v>
      </c>
      <c r="B31" s="17">
        <v>13825</v>
      </c>
      <c r="C31" s="27">
        <v>15480</v>
      </c>
      <c r="D31" s="28">
        <v>15480</v>
      </c>
      <c r="E31" s="16">
        <f>B31+C31+D31</f>
        <v>44785</v>
      </c>
      <c r="F31" s="17">
        <v>13825</v>
      </c>
      <c r="G31" s="27">
        <v>13825</v>
      </c>
      <c r="H31" s="28">
        <v>7211</v>
      </c>
      <c r="I31" s="16">
        <f>F31+G31+H31</f>
        <v>34861</v>
      </c>
      <c r="J31" s="17">
        <v>1010</v>
      </c>
      <c r="K31" s="27">
        <v>1010</v>
      </c>
      <c r="L31" s="28">
        <v>17143</v>
      </c>
      <c r="M31" s="16">
        <f>J31+K31+L31</f>
        <v>19163</v>
      </c>
      <c r="N31" s="17">
        <v>13825</v>
      </c>
      <c r="O31" s="27">
        <v>13825</v>
      </c>
      <c r="P31" s="28">
        <v>13826</v>
      </c>
      <c r="Q31" s="16">
        <f>N31+O31+P31</f>
        <v>41476</v>
      </c>
      <c r="R31" s="16">
        <f t="shared" si="25"/>
        <v>140285</v>
      </c>
    </row>
    <row r="32" spans="1:18" ht="15.75" x14ac:dyDescent="0.25">
      <c r="A32" s="32">
        <v>2240</v>
      </c>
      <c r="B32" s="33">
        <f>B33+B38+B39+B40+B44+B47+B56+B57+B60+B65+B69</f>
        <v>568</v>
      </c>
      <c r="C32" s="33">
        <f>C33+C38+C39+C40+C44+C47+C56+C57+C60+C65+C69</f>
        <v>1648</v>
      </c>
      <c r="D32" s="33">
        <f>D33+D38+D39+D40+D44+D47+D56+D57+D60+D65+D69</f>
        <v>607</v>
      </c>
      <c r="E32" s="34">
        <f t="shared" si="23"/>
        <v>2823</v>
      </c>
      <c r="F32" s="33">
        <f>F33+F38+F39+F40+F44+F47+F56+F57+F60+F65+F69</f>
        <v>9788</v>
      </c>
      <c r="G32" s="33">
        <f>G33+G38+G39+G40+G44+G47+G56+G57+G60+G65+G69</f>
        <v>2674</v>
      </c>
      <c r="H32" s="33">
        <f>H33+H38+H39+H40+H44+H47+H56+H57+H60+H65+H69</f>
        <v>4930</v>
      </c>
      <c r="I32" s="34">
        <f t="shared" ref="I32:I38" si="26">SUM(F32:H32)</f>
        <v>17392</v>
      </c>
      <c r="J32" s="33">
        <f>J33+J38+J39+J40+J44+J47+J56+J57+J60+J65+J69</f>
        <v>2276</v>
      </c>
      <c r="K32" s="33">
        <f>K33+K38+K39+K40+K44+K47+K56+K57+K60+K65+K69</f>
        <v>2738</v>
      </c>
      <c r="L32" s="33">
        <f>L33+L38+L39+L40+L44+L47+L56+L57+L60+L65+L69</f>
        <v>1290</v>
      </c>
      <c r="M32" s="34">
        <f t="shared" si="24"/>
        <v>6304</v>
      </c>
      <c r="N32" s="33">
        <f>N33+N38+N39+N40+N44+N47+N56+N57+N60+N65+N69</f>
        <v>970</v>
      </c>
      <c r="O32" s="33">
        <f>O33+O38+O39+O40+O44+O47+O56+O57+O60+O65+O69</f>
        <v>890</v>
      </c>
      <c r="P32" s="33">
        <f>P33+P38+P39+P40+P44+P47+P56+P57+P60+P65+P69</f>
        <v>1116</v>
      </c>
      <c r="Q32" s="34">
        <f t="shared" ref="Q32:Q41" si="27">SUM(N32:P32)</f>
        <v>2976</v>
      </c>
      <c r="R32" s="34">
        <f t="shared" si="25"/>
        <v>29495</v>
      </c>
    </row>
    <row r="33" spans="1:18" ht="30" x14ac:dyDescent="0.25">
      <c r="A33" s="72" t="s">
        <v>25</v>
      </c>
      <c r="B33" s="35">
        <f>B34+B35+B36+B37</f>
        <v>0</v>
      </c>
      <c r="C33" s="35">
        <f>C34+C35+C36+C37</f>
        <v>0</v>
      </c>
      <c r="D33" s="35">
        <f>D34+D35+D36+D37</f>
        <v>0</v>
      </c>
      <c r="E33" s="36">
        <f t="shared" si="23"/>
        <v>0</v>
      </c>
      <c r="F33" s="35">
        <f>F34+F35+F36+F37</f>
        <v>0</v>
      </c>
      <c r="G33" s="35">
        <f>G34+G35+G36+G37</f>
        <v>0</v>
      </c>
      <c r="H33" s="35">
        <f>H34+H35+H36+H37</f>
        <v>0</v>
      </c>
      <c r="I33" s="36">
        <f t="shared" si="26"/>
        <v>0</v>
      </c>
      <c r="J33" s="35">
        <f>J34+J35+J36+J37</f>
        <v>200</v>
      </c>
      <c r="K33" s="35">
        <f>K34+K35+K36+K37</f>
        <v>0</v>
      </c>
      <c r="L33" s="35">
        <f>L34+L35+L36+L37</f>
        <v>0</v>
      </c>
      <c r="M33" s="36">
        <f t="shared" si="24"/>
        <v>200</v>
      </c>
      <c r="N33" s="35">
        <f>N34+N35+N36+N37</f>
        <v>0</v>
      </c>
      <c r="O33" s="35">
        <f>O34+O35+O36+O37</f>
        <v>0</v>
      </c>
      <c r="P33" s="35">
        <f>P34+P35+P36+P37</f>
        <v>0</v>
      </c>
      <c r="Q33" s="36">
        <f t="shared" si="27"/>
        <v>0</v>
      </c>
      <c r="R33" s="36">
        <f t="shared" si="25"/>
        <v>200</v>
      </c>
    </row>
    <row r="34" spans="1:18" ht="30" x14ac:dyDescent="0.25">
      <c r="A34" s="72" t="s">
        <v>26</v>
      </c>
      <c r="B34" s="35"/>
      <c r="C34" s="35"/>
      <c r="D34" s="35"/>
      <c r="E34" s="36">
        <f t="shared" si="23"/>
        <v>0</v>
      </c>
      <c r="F34" s="35"/>
      <c r="G34" s="35"/>
      <c r="H34" s="35"/>
      <c r="I34" s="36">
        <f t="shared" si="26"/>
        <v>0</v>
      </c>
      <c r="J34" s="35">
        <v>200</v>
      </c>
      <c r="K34" s="35"/>
      <c r="L34" s="35"/>
      <c r="M34" s="36">
        <f t="shared" si="24"/>
        <v>200</v>
      </c>
      <c r="N34" s="35"/>
      <c r="O34" s="35"/>
      <c r="P34" s="35"/>
      <c r="Q34" s="36">
        <f t="shared" si="27"/>
        <v>0</v>
      </c>
      <c r="R34" s="36">
        <f t="shared" si="25"/>
        <v>200</v>
      </c>
    </row>
    <row r="35" spans="1:18" ht="45" hidden="1" x14ac:dyDescent="0.25">
      <c r="A35" s="72" t="s">
        <v>27</v>
      </c>
      <c r="B35" s="35"/>
      <c r="C35" s="35"/>
      <c r="D35" s="35"/>
      <c r="E35" s="36">
        <f t="shared" si="23"/>
        <v>0</v>
      </c>
      <c r="F35" s="35"/>
      <c r="G35" s="35"/>
      <c r="H35" s="35"/>
      <c r="I35" s="36">
        <f t="shared" si="26"/>
        <v>0</v>
      </c>
      <c r="J35" s="35"/>
      <c r="K35" s="35"/>
      <c r="L35" s="35"/>
      <c r="M35" s="36">
        <f t="shared" si="24"/>
        <v>0</v>
      </c>
      <c r="N35" s="35"/>
      <c r="O35" s="35"/>
      <c r="P35" s="35"/>
      <c r="Q35" s="36">
        <f t="shared" si="27"/>
        <v>0</v>
      </c>
      <c r="R35" s="36">
        <f t="shared" si="25"/>
        <v>0</v>
      </c>
    </row>
    <row r="36" spans="1:18" ht="90" hidden="1" x14ac:dyDescent="0.25">
      <c r="A36" s="72" t="s">
        <v>28</v>
      </c>
      <c r="B36" s="35"/>
      <c r="C36" s="35"/>
      <c r="D36" s="35"/>
      <c r="E36" s="36">
        <f t="shared" si="23"/>
        <v>0</v>
      </c>
      <c r="F36" s="35"/>
      <c r="G36" s="35"/>
      <c r="H36" s="35"/>
      <c r="I36" s="36">
        <f t="shared" si="26"/>
        <v>0</v>
      </c>
      <c r="J36" s="35"/>
      <c r="K36" s="35"/>
      <c r="L36" s="35"/>
      <c r="M36" s="36">
        <f t="shared" si="24"/>
        <v>0</v>
      </c>
      <c r="N36" s="35"/>
      <c r="O36" s="35"/>
      <c r="P36" s="35"/>
      <c r="Q36" s="36">
        <f t="shared" si="27"/>
        <v>0</v>
      </c>
      <c r="R36" s="36">
        <f t="shared" si="25"/>
        <v>0</v>
      </c>
    </row>
    <row r="37" spans="1:18" ht="45" hidden="1" x14ac:dyDescent="0.25">
      <c r="A37" s="72" t="s">
        <v>29</v>
      </c>
      <c r="B37" s="35"/>
      <c r="C37" s="35"/>
      <c r="D37" s="35"/>
      <c r="E37" s="36">
        <f t="shared" si="23"/>
        <v>0</v>
      </c>
      <c r="F37" s="35"/>
      <c r="G37" s="35"/>
      <c r="H37" s="35"/>
      <c r="I37" s="36">
        <f t="shared" si="26"/>
        <v>0</v>
      </c>
      <c r="J37" s="35"/>
      <c r="K37" s="35"/>
      <c r="L37" s="35"/>
      <c r="M37" s="36">
        <f t="shared" si="24"/>
        <v>0</v>
      </c>
      <c r="N37" s="35"/>
      <c r="O37" s="35"/>
      <c r="P37" s="35"/>
      <c r="Q37" s="36">
        <f t="shared" si="27"/>
        <v>0</v>
      </c>
      <c r="R37" s="36">
        <f t="shared" si="25"/>
        <v>0</v>
      </c>
    </row>
    <row r="38" spans="1:18" ht="60" hidden="1" x14ac:dyDescent="0.25">
      <c r="A38" s="72" t="s">
        <v>30</v>
      </c>
      <c r="B38" s="35"/>
      <c r="C38" s="35"/>
      <c r="D38" s="35"/>
      <c r="E38" s="36">
        <f t="shared" si="23"/>
        <v>0</v>
      </c>
      <c r="F38" s="35"/>
      <c r="G38" s="35"/>
      <c r="H38" s="35"/>
      <c r="I38" s="36">
        <f t="shared" si="26"/>
        <v>0</v>
      </c>
      <c r="J38" s="35"/>
      <c r="K38" s="35"/>
      <c r="L38" s="35"/>
      <c r="M38" s="36">
        <f t="shared" si="24"/>
        <v>0</v>
      </c>
      <c r="N38" s="35"/>
      <c r="O38" s="35"/>
      <c r="P38" s="35"/>
      <c r="Q38" s="36">
        <f t="shared" si="27"/>
        <v>0</v>
      </c>
      <c r="R38" s="36">
        <f t="shared" si="25"/>
        <v>0</v>
      </c>
    </row>
    <row r="39" spans="1:18" x14ac:dyDescent="0.25">
      <c r="A39" s="72" t="s">
        <v>31</v>
      </c>
      <c r="B39" s="35"/>
      <c r="C39" s="35"/>
      <c r="D39" s="35"/>
      <c r="E39" s="36">
        <f>B39+C39+D39</f>
        <v>0</v>
      </c>
      <c r="F39" s="35">
        <v>1724</v>
      </c>
      <c r="G39" s="35"/>
      <c r="H39" s="35"/>
      <c r="I39" s="36">
        <f>F39+G39+H39</f>
        <v>1724</v>
      </c>
      <c r="J39" s="35"/>
      <c r="K39" s="35"/>
      <c r="L39" s="35"/>
      <c r="M39" s="36">
        <f>J39+K39+L39</f>
        <v>0</v>
      </c>
      <c r="N39" s="35"/>
      <c r="O39" s="35"/>
      <c r="P39" s="35"/>
      <c r="Q39" s="36">
        <f t="shared" si="27"/>
        <v>0</v>
      </c>
      <c r="R39" s="36">
        <f t="shared" si="25"/>
        <v>1724</v>
      </c>
    </row>
    <row r="40" spans="1:18" x14ac:dyDescent="0.25">
      <c r="A40" s="72" t="s">
        <v>82</v>
      </c>
      <c r="B40" s="35">
        <f>B41+B42+B43</f>
        <v>0</v>
      </c>
      <c r="C40" s="35">
        <f>C41+C42+C43</f>
        <v>291</v>
      </c>
      <c r="D40" s="35">
        <f>D41+D42+D43</f>
        <v>0</v>
      </c>
      <c r="E40" s="36">
        <f t="shared" si="23"/>
        <v>291</v>
      </c>
      <c r="F40" s="35">
        <f>F41+F42+F43</f>
        <v>2985</v>
      </c>
      <c r="G40" s="35">
        <f>G41+G42+G43</f>
        <v>0</v>
      </c>
      <c r="H40" s="35">
        <f>H41+H42+H43</f>
        <v>796</v>
      </c>
      <c r="I40" s="36">
        <f>SUM(F40:H40)</f>
        <v>3781</v>
      </c>
      <c r="J40" s="35">
        <f>J41+J42+J43</f>
        <v>0</v>
      </c>
      <c r="K40" s="35">
        <f>K41+K42+K43</f>
        <v>291</v>
      </c>
      <c r="L40" s="35">
        <f>L41+L42+L43</f>
        <v>570</v>
      </c>
      <c r="M40" s="36">
        <f t="shared" si="24"/>
        <v>861</v>
      </c>
      <c r="N40" s="35">
        <f>N41+N42+N43</f>
        <v>291</v>
      </c>
      <c r="O40" s="35">
        <f>O41+O42+O43</f>
        <v>0</v>
      </c>
      <c r="P40" s="35">
        <f>P41+P42+P43</f>
        <v>291</v>
      </c>
      <c r="Q40" s="36">
        <f t="shared" si="27"/>
        <v>582</v>
      </c>
      <c r="R40" s="36">
        <f t="shared" si="25"/>
        <v>5515</v>
      </c>
    </row>
    <row r="41" spans="1:18" x14ac:dyDescent="0.25">
      <c r="A41" s="72" t="s">
        <v>81</v>
      </c>
      <c r="B41" s="35">
        <v>0</v>
      </c>
      <c r="C41" s="35"/>
      <c r="D41" s="35"/>
      <c r="E41" s="36">
        <f t="shared" si="23"/>
        <v>0</v>
      </c>
      <c r="F41" s="35">
        <v>2694</v>
      </c>
      <c r="G41" s="35">
        <v>0</v>
      </c>
      <c r="H41" s="35">
        <v>505</v>
      </c>
      <c r="I41" s="36">
        <f t="shared" ref="I41:I94" si="28">SUM(F41:H41)</f>
        <v>3199</v>
      </c>
      <c r="J41" s="35">
        <v>0</v>
      </c>
      <c r="K41" s="35">
        <v>0</v>
      </c>
      <c r="L41" s="35">
        <v>570</v>
      </c>
      <c r="M41" s="36">
        <f>SUM(J41:L41)</f>
        <v>570</v>
      </c>
      <c r="N41" s="35">
        <v>0</v>
      </c>
      <c r="O41" s="35">
        <v>0</v>
      </c>
      <c r="P41" s="35">
        <v>0</v>
      </c>
      <c r="Q41" s="36">
        <f t="shared" si="27"/>
        <v>0</v>
      </c>
      <c r="R41" s="36">
        <f>E41+I41+M41+Q41</f>
        <v>3769</v>
      </c>
    </row>
    <row r="42" spans="1:18" x14ac:dyDescent="0.25">
      <c r="A42" s="72" t="s">
        <v>32</v>
      </c>
      <c r="B42" s="35"/>
      <c r="C42" s="35">
        <v>291</v>
      </c>
      <c r="D42" s="35">
        <v>0</v>
      </c>
      <c r="E42" s="36">
        <f t="shared" si="23"/>
        <v>291</v>
      </c>
      <c r="F42" s="35">
        <v>291</v>
      </c>
      <c r="G42" s="35">
        <v>0</v>
      </c>
      <c r="H42" s="35">
        <v>291</v>
      </c>
      <c r="I42" s="36">
        <f t="shared" si="28"/>
        <v>582</v>
      </c>
      <c r="J42" s="35"/>
      <c r="K42" s="35">
        <v>291</v>
      </c>
      <c r="L42" s="35"/>
      <c r="M42" s="36">
        <f t="shared" si="24"/>
        <v>291</v>
      </c>
      <c r="N42" s="35">
        <v>291</v>
      </c>
      <c r="O42" s="35"/>
      <c r="P42" s="35">
        <v>291</v>
      </c>
      <c r="Q42" s="36">
        <f t="shared" ref="Q42:Q67" si="29">SUM(N42:P42)</f>
        <v>582</v>
      </c>
      <c r="R42" s="36">
        <f t="shared" ref="R42:R67" si="30">E42+I42+M42+Q42</f>
        <v>1746</v>
      </c>
    </row>
    <row r="43" spans="1:18" ht="30" hidden="1" x14ac:dyDescent="0.25">
      <c r="A43" s="72" t="s">
        <v>33</v>
      </c>
      <c r="B43" s="35"/>
      <c r="C43" s="35"/>
      <c r="D43" s="35"/>
      <c r="E43" s="36">
        <f t="shared" si="23"/>
        <v>0</v>
      </c>
      <c r="F43" s="35"/>
      <c r="G43" s="35"/>
      <c r="H43" s="35"/>
      <c r="I43" s="36">
        <f t="shared" si="28"/>
        <v>0</v>
      </c>
      <c r="J43" s="35"/>
      <c r="K43" s="35"/>
      <c r="L43" s="35"/>
      <c r="M43" s="36">
        <f t="shared" si="24"/>
        <v>0</v>
      </c>
      <c r="N43" s="35"/>
      <c r="O43" s="35"/>
      <c r="P43" s="35"/>
      <c r="Q43" s="36">
        <f t="shared" si="29"/>
        <v>0</v>
      </c>
      <c r="R43" s="36">
        <f t="shared" si="30"/>
        <v>0</v>
      </c>
    </row>
    <row r="44" spans="1:18" ht="30" x14ac:dyDescent="0.25">
      <c r="A44" s="72" t="s">
        <v>34</v>
      </c>
      <c r="B44" s="35">
        <f>B45+B46</f>
        <v>0</v>
      </c>
      <c r="C44" s="35">
        <f>C45+C46</f>
        <v>0</v>
      </c>
      <c r="D44" s="35">
        <f>D45+D46</f>
        <v>0</v>
      </c>
      <c r="E44" s="36">
        <f t="shared" si="23"/>
        <v>0</v>
      </c>
      <c r="F44" s="35">
        <f>F45+F46</f>
        <v>3500</v>
      </c>
      <c r="G44" s="35">
        <f>G45+G46</f>
        <v>0</v>
      </c>
      <c r="H44" s="35">
        <f>H45+H46</f>
        <v>0</v>
      </c>
      <c r="I44" s="36">
        <f t="shared" si="28"/>
        <v>3500</v>
      </c>
      <c r="J44" s="35">
        <f>J45+J46</f>
        <v>0</v>
      </c>
      <c r="K44" s="35">
        <f>K45+K46</f>
        <v>0</v>
      </c>
      <c r="L44" s="35">
        <f>L45+L46</f>
        <v>0</v>
      </c>
      <c r="M44" s="36">
        <f t="shared" si="24"/>
        <v>0</v>
      </c>
      <c r="N44" s="35">
        <f>N45+N46</f>
        <v>0</v>
      </c>
      <c r="O44" s="35">
        <f>O45+O46</f>
        <v>0</v>
      </c>
      <c r="P44" s="35">
        <f>P45+P46</f>
        <v>0</v>
      </c>
      <c r="Q44" s="36">
        <f t="shared" si="29"/>
        <v>0</v>
      </c>
      <c r="R44" s="36">
        <f t="shared" si="30"/>
        <v>3500</v>
      </c>
    </row>
    <row r="45" spans="1:18" hidden="1" x14ac:dyDescent="0.25">
      <c r="A45" s="72" t="s">
        <v>35</v>
      </c>
      <c r="B45" s="35"/>
      <c r="C45" s="35"/>
      <c r="D45" s="35"/>
      <c r="E45" s="36">
        <f t="shared" si="23"/>
        <v>0</v>
      </c>
      <c r="F45" s="35"/>
      <c r="G45" s="35"/>
      <c r="H45" s="35"/>
      <c r="I45" s="36">
        <f t="shared" si="28"/>
        <v>0</v>
      </c>
      <c r="J45" s="35"/>
      <c r="K45" s="35"/>
      <c r="L45" s="35"/>
      <c r="M45" s="36">
        <f t="shared" si="24"/>
        <v>0</v>
      </c>
      <c r="N45" s="35"/>
      <c r="O45" s="35"/>
      <c r="P45" s="35"/>
      <c r="Q45" s="36">
        <f t="shared" si="29"/>
        <v>0</v>
      </c>
      <c r="R45" s="36">
        <f t="shared" si="30"/>
        <v>0</v>
      </c>
    </row>
    <row r="46" spans="1:18" ht="30" x14ac:dyDescent="0.25">
      <c r="A46" s="72" t="s">
        <v>36</v>
      </c>
      <c r="B46" s="35"/>
      <c r="C46" s="35"/>
      <c r="D46" s="35"/>
      <c r="E46" s="36">
        <f t="shared" si="23"/>
        <v>0</v>
      </c>
      <c r="F46" s="35">
        <v>3500</v>
      </c>
      <c r="G46" s="35"/>
      <c r="H46" s="35"/>
      <c r="I46" s="36">
        <f t="shared" si="28"/>
        <v>3500</v>
      </c>
      <c r="J46" s="35"/>
      <c r="K46" s="35"/>
      <c r="L46" s="35"/>
      <c r="M46" s="36">
        <f t="shared" si="24"/>
        <v>0</v>
      </c>
      <c r="N46" s="35"/>
      <c r="O46" s="35"/>
      <c r="P46" s="35"/>
      <c r="Q46" s="36">
        <f t="shared" si="29"/>
        <v>0</v>
      </c>
      <c r="R46" s="36">
        <f t="shared" si="30"/>
        <v>3500</v>
      </c>
    </row>
    <row r="47" spans="1:18" x14ac:dyDescent="0.25">
      <c r="A47" s="72" t="s">
        <v>37</v>
      </c>
      <c r="B47" s="35">
        <f>B48+B49+B50+B51+B52+B53+B54+B55</f>
        <v>0</v>
      </c>
      <c r="C47" s="35">
        <f>C48+C49+C50+C51+C52+C53+C54+C55</f>
        <v>0</v>
      </c>
      <c r="D47" s="35">
        <f>D48+D49+D50+D51+D52+D53+D54+D55</f>
        <v>0</v>
      </c>
      <c r="E47" s="36">
        <f t="shared" si="23"/>
        <v>0</v>
      </c>
      <c r="F47" s="35">
        <f>F48+F49+F50+F51+F52+F53+F54+F55</f>
        <v>0</v>
      </c>
      <c r="G47" s="35">
        <f>G48+G49+G50+G51+G52+G53+G54+G55</f>
        <v>1560</v>
      </c>
      <c r="H47" s="35">
        <f>H48+H49+H50+H51+H52+H53+H54+H55</f>
        <v>3527</v>
      </c>
      <c r="I47" s="36">
        <f t="shared" si="28"/>
        <v>5087</v>
      </c>
      <c r="J47" s="35">
        <f>J48+J49+J50+J51+J52+J53+J54+J55</f>
        <v>1230</v>
      </c>
      <c r="K47" s="35">
        <f>K48+K49+K50+K51+K52+K53+K54+K55</f>
        <v>0</v>
      </c>
      <c r="L47" s="35">
        <f>L48+L49+L50+L51+L52+L53+L54+L55</f>
        <v>0</v>
      </c>
      <c r="M47" s="36">
        <f t="shared" si="24"/>
        <v>1230</v>
      </c>
      <c r="N47" s="35">
        <f>N48+N49+N50+N51+N52+N53+N54+N55</f>
        <v>0</v>
      </c>
      <c r="O47" s="35">
        <f>O48+O49+O50+O51+O52+O53+O54+O55</f>
        <v>0</v>
      </c>
      <c r="P47" s="35">
        <f>P48+P49+P50+P51+P52+P53+P54+P55</f>
        <v>0</v>
      </c>
      <c r="Q47" s="36">
        <f t="shared" si="29"/>
        <v>0</v>
      </c>
      <c r="R47" s="36">
        <f t="shared" si="30"/>
        <v>6317</v>
      </c>
    </row>
    <row r="48" spans="1:18" x14ac:dyDescent="0.25">
      <c r="A48" s="72" t="s">
        <v>38</v>
      </c>
      <c r="B48" s="35"/>
      <c r="C48" s="35"/>
      <c r="D48" s="35"/>
      <c r="E48" s="36">
        <f t="shared" si="23"/>
        <v>0</v>
      </c>
      <c r="F48" s="35"/>
      <c r="G48" s="35"/>
      <c r="H48" s="35">
        <v>3527</v>
      </c>
      <c r="I48" s="36">
        <f t="shared" si="28"/>
        <v>3527</v>
      </c>
      <c r="J48" s="35"/>
      <c r="K48" s="35"/>
      <c r="L48" s="35"/>
      <c r="M48" s="36">
        <f t="shared" si="24"/>
        <v>0</v>
      </c>
      <c r="N48" s="35"/>
      <c r="O48" s="35"/>
      <c r="P48" s="35"/>
      <c r="Q48" s="36">
        <f t="shared" si="29"/>
        <v>0</v>
      </c>
      <c r="R48" s="36">
        <f t="shared" si="30"/>
        <v>3527</v>
      </c>
    </row>
    <row r="49" spans="1:18" x14ac:dyDescent="0.25">
      <c r="A49" s="72" t="s">
        <v>39</v>
      </c>
      <c r="B49" s="35"/>
      <c r="C49" s="35"/>
      <c r="D49" s="35"/>
      <c r="E49" s="36">
        <f t="shared" si="23"/>
        <v>0</v>
      </c>
      <c r="F49" s="35"/>
      <c r="G49" s="35">
        <v>1560</v>
      </c>
      <c r="H49" s="35"/>
      <c r="I49" s="36">
        <f t="shared" si="28"/>
        <v>1560</v>
      </c>
      <c r="J49" s="35"/>
      <c r="K49" s="35"/>
      <c r="L49" s="35"/>
      <c r="M49" s="36">
        <f t="shared" si="24"/>
        <v>0</v>
      </c>
      <c r="N49" s="35"/>
      <c r="O49" s="35"/>
      <c r="P49" s="35"/>
      <c r="Q49" s="36">
        <f t="shared" si="29"/>
        <v>0</v>
      </c>
      <c r="R49" s="36">
        <f t="shared" si="30"/>
        <v>1560</v>
      </c>
    </row>
    <row r="50" spans="1:18" x14ac:dyDescent="0.25">
      <c r="A50" s="72" t="s">
        <v>71</v>
      </c>
      <c r="B50" s="35"/>
      <c r="C50" s="35"/>
      <c r="D50" s="35"/>
      <c r="E50" s="36">
        <f t="shared" si="23"/>
        <v>0</v>
      </c>
      <c r="F50" s="35"/>
      <c r="G50" s="35"/>
      <c r="H50" s="35"/>
      <c r="I50" s="36">
        <f t="shared" si="28"/>
        <v>0</v>
      </c>
      <c r="J50" s="35">
        <v>1230</v>
      </c>
      <c r="K50" s="35"/>
      <c r="L50" s="35"/>
      <c r="M50" s="36">
        <f t="shared" si="24"/>
        <v>1230</v>
      </c>
      <c r="N50" s="35"/>
      <c r="O50" s="35"/>
      <c r="P50" s="35"/>
      <c r="Q50" s="36">
        <f t="shared" si="29"/>
        <v>0</v>
      </c>
      <c r="R50" s="36">
        <f t="shared" si="30"/>
        <v>1230</v>
      </c>
    </row>
    <row r="51" spans="1:18" ht="45" hidden="1" x14ac:dyDescent="0.25">
      <c r="A51" s="72" t="s">
        <v>40</v>
      </c>
      <c r="B51" s="35"/>
      <c r="C51" s="35"/>
      <c r="D51" s="35"/>
      <c r="E51" s="36">
        <f t="shared" si="23"/>
        <v>0</v>
      </c>
      <c r="F51" s="35"/>
      <c r="G51" s="35"/>
      <c r="H51" s="35"/>
      <c r="I51" s="36">
        <f t="shared" si="28"/>
        <v>0</v>
      </c>
      <c r="J51" s="35"/>
      <c r="K51" s="35"/>
      <c r="L51" s="35"/>
      <c r="M51" s="36">
        <f t="shared" si="24"/>
        <v>0</v>
      </c>
      <c r="N51" s="35"/>
      <c r="O51" s="35"/>
      <c r="P51" s="35"/>
      <c r="Q51" s="36">
        <f t="shared" si="29"/>
        <v>0</v>
      </c>
      <c r="R51" s="36">
        <f t="shared" si="30"/>
        <v>0</v>
      </c>
    </row>
    <row r="52" spans="1:18" ht="60" hidden="1" x14ac:dyDescent="0.25">
      <c r="A52" s="72" t="s">
        <v>41</v>
      </c>
      <c r="B52" s="35"/>
      <c r="C52" s="35"/>
      <c r="D52" s="35"/>
      <c r="E52" s="36">
        <f t="shared" si="23"/>
        <v>0</v>
      </c>
      <c r="F52" s="35"/>
      <c r="G52" s="35"/>
      <c r="H52" s="35"/>
      <c r="I52" s="36">
        <f t="shared" si="28"/>
        <v>0</v>
      </c>
      <c r="J52" s="35"/>
      <c r="K52" s="35"/>
      <c r="L52" s="35"/>
      <c r="M52" s="36">
        <f t="shared" si="24"/>
        <v>0</v>
      </c>
      <c r="N52" s="35"/>
      <c r="O52" s="35"/>
      <c r="P52" s="35"/>
      <c r="Q52" s="36">
        <f t="shared" si="29"/>
        <v>0</v>
      </c>
      <c r="R52" s="36">
        <f t="shared" si="30"/>
        <v>0</v>
      </c>
    </row>
    <row r="53" spans="1:18" ht="105" hidden="1" x14ac:dyDescent="0.25">
      <c r="A53" s="72" t="s">
        <v>42</v>
      </c>
      <c r="B53" s="35"/>
      <c r="C53" s="35"/>
      <c r="D53" s="35"/>
      <c r="E53" s="36">
        <f t="shared" si="23"/>
        <v>0</v>
      </c>
      <c r="F53" s="35"/>
      <c r="G53" s="35"/>
      <c r="H53" s="35"/>
      <c r="I53" s="36">
        <f t="shared" si="28"/>
        <v>0</v>
      </c>
      <c r="J53" s="35"/>
      <c r="K53" s="35"/>
      <c r="L53" s="35"/>
      <c r="M53" s="36">
        <f t="shared" si="24"/>
        <v>0</v>
      </c>
      <c r="N53" s="35"/>
      <c r="O53" s="35"/>
      <c r="P53" s="35"/>
      <c r="Q53" s="36">
        <f t="shared" si="29"/>
        <v>0</v>
      </c>
      <c r="R53" s="36">
        <f t="shared" si="30"/>
        <v>0</v>
      </c>
    </row>
    <row r="54" spans="1:18" ht="30" hidden="1" x14ac:dyDescent="0.25">
      <c r="A54" s="72" t="s">
        <v>43</v>
      </c>
      <c r="B54" s="35"/>
      <c r="C54" s="35"/>
      <c r="D54" s="35"/>
      <c r="E54" s="36">
        <f t="shared" si="23"/>
        <v>0</v>
      </c>
      <c r="F54" s="35"/>
      <c r="G54" s="35"/>
      <c r="H54" s="35"/>
      <c r="I54" s="36">
        <f t="shared" si="28"/>
        <v>0</v>
      </c>
      <c r="J54" s="35"/>
      <c r="K54" s="35"/>
      <c r="L54" s="35"/>
      <c r="M54" s="36">
        <f t="shared" si="24"/>
        <v>0</v>
      </c>
      <c r="N54" s="35"/>
      <c r="O54" s="35"/>
      <c r="P54" s="35"/>
      <c r="Q54" s="36">
        <f t="shared" si="29"/>
        <v>0</v>
      </c>
      <c r="R54" s="36">
        <f t="shared" si="30"/>
        <v>0</v>
      </c>
    </row>
    <row r="55" spans="1:18" ht="45" hidden="1" x14ac:dyDescent="0.25">
      <c r="A55" s="72" t="s">
        <v>44</v>
      </c>
      <c r="B55" s="35"/>
      <c r="C55" s="35"/>
      <c r="D55" s="35"/>
      <c r="E55" s="36">
        <f t="shared" si="23"/>
        <v>0</v>
      </c>
      <c r="F55" s="35"/>
      <c r="G55" s="35"/>
      <c r="H55" s="35"/>
      <c r="I55" s="36">
        <f t="shared" si="28"/>
        <v>0</v>
      </c>
      <c r="J55" s="35"/>
      <c r="K55" s="35"/>
      <c r="L55" s="35"/>
      <c r="M55" s="36">
        <f t="shared" si="24"/>
        <v>0</v>
      </c>
      <c r="N55" s="35"/>
      <c r="O55" s="35"/>
      <c r="P55" s="35"/>
      <c r="Q55" s="36">
        <f t="shared" si="29"/>
        <v>0</v>
      </c>
      <c r="R55" s="36">
        <f t="shared" si="30"/>
        <v>0</v>
      </c>
    </row>
    <row r="56" spans="1:18" ht="105" hidden="1" x14ac:dyDescent="0.25">
      <c r="A56" s="72" t="s">
        <v>45</v>
      </c>
      <c r="B56" s="35"/>
      <c r="C56" s="35"/>
      <c r="D56" s="35"/>
      <c r="E56" s="36">
        <f t="shared" si="23"/>
        <v>0</v>
      </c>
      <c r="F56" s="35"/>
      <c r="G56" s="35"/>
      <c r="H56" s="35"/>
      <c r="I56" s="36">
        <f t="shared" si="28"/>
        <v>0</v>
      </c>
      <c r="J56" s="35"/>
      <c r="K56" s="35"/>
      <c r="L56" s="35"/>
      <c r="M56" s="36">
        <f t="shared" si="24"/>
        <v>0</v>
      </c>
      <c r="N56" s="35"/>
      <c r="O56" s="35"/>
      <c r="P56" s="35"/>
      <c r="Q56" s="36">
        <f t="shared" si="29"/>
        <v>0</v>
      </c>
      <c r="R56" s="36">
        <f t="shared" si="30"/>
        <v>0</v>
      </c>
    </row>
    <row r="57" spans="1:18" ht="30" x14ac:dyDescent="0.25">
      <c r="A57" s="72" t="s">
        <v>46</v>
      </c>
      <c r="B57" s="35">
        <f>B58+B59</f>
        <v>0</v>
      </c>
      <c r="C57" s="35">
        <f>C58+C59</f>
        <v>750</v>
      </c>
      <c r="D57" s="35">
        <f>D58+D59</f>
        <v>0</v>
      </c>
      <c r="E57" s="36">
        <f t="shared" si="23"/>
        <v>750</v>
      </c>
      <c r="F57" s="35">
        <f>F58+F59</f>
        <v>0</v>
      </c>
      <c r="G57" s="35">
        <f>G58+G59</f>
        <v>0</v>
      </c>
      <c r="H57" s="35">
        <f>H58+H59</f>
        <v>0</v>
      </c>
      <c r="I57" s="36">
        <f t="shared" si="28"/>
        <v>0</v>
      </c>
      <c r="J57" s="35">
        <f>J58+J59</f>
        <v>0</v>
      </c>
      <c r="K57" s="35">
        <f>K58+K59</f>
        <v>0</v>
      </c>
      <c r="L57" s="35">
        <f>L58+L59</f>
        <v>72</v>
      </c>
      <c r="M57" s="36">
        <f t="shared" si="24"/>
        <v>72</v>
      </c>
      <c r="N57" s="35">
        <f>N58+N59</f>
        <v>72</v>
      </c>
      <c r="O57" s="35">
        <f>O58+O59</f>
        <v>65</v>
      </c>
      <c r="P57" s="35">
        <f>P58+P59</f>
        <v>72</v>
      </c>
      <c r="Q57" s="36">
        <f t="shared" si="29"/>
        <v>209</v>
      </c>
      <c r="R57" s="36">
        <f t="shared" si="30"/>
        <v>1031</v>
      </c>
    </row>
    <row r="58" spans="1:18" ht="30" x14ac:dyDescent="0.25">
      <c r="A58" s="72" t="s">
        <v>47</v>
      </c>
      <c r="B58" s="35"/>
      <c r="C58" s="35"/>
      <c r="D58" s="35"/>
      <c r="E58" s="36">
        <f t="shared" si="23"/>
        <v>0</v>
      </c>
      <c r="F58" s="35"/>
      <c r="G58" s="35"/>
      <c r="H58" s="35"/>
      <c r="I58" s="36">
        <f t="shared" si="28"/>
        <v>0</v>
      </c>
      <c r="J58" s="35"/>
      <c r="K58" s="35"/>
      <c r="L58" s="35">
        <v>72</v>
      </c>
      <c r="M58" s="36">
        <f t="shared" si="24"/>
        <v>72</v>
      </c>
      <c r="N58" s="35">
        <v>72</v>
      </c>
      <c r="O58" s="35">
        <v>65</v>
      </c>
      <c r="P58" s="35">
        <v>72</v>
      </c>
      <c r="Q58" s="36">
        <f t="shared" si="29"/>
        <v>209</v>
      </c>
      <c r="R58" s="36">
        <f t="shared" si="30"/>
        <v>281</v>
      </c>
    </row>
    <row r="59" spans="1:18" x14ac:dyDescent="0.25">
      <c r="A59" s="72" t="s">
        <v>69</v>
      </c>
      <c r="B59" s="35"/>
      <c r="C59" s="35">
        <v>750</v>
      </c>
      <c r="D59" s="35"/>
      <c r="E59" s="36">
        <f t="shared" si="23"/>
        <v>750</v>
      </c>
      <c r="F59" s="35"/>
      <c r="G59" s="35"/>
      <c r="H59" s="35"/>
      <c r="I59" s="36">
        <f t="shared" si="28"/>
        <v>0</v>
      </c>
      <c r="J59" s="35"/>
      <c r="K59" s="35"/>
      <c r="L59" s="35"/>
      <c r="M59" s="36">
        <f t="shared" si="24"/>
        <v>0</v>
      </c>
      <c r="N59" s="35"/>
      <c r="O59" s="35"/>
      <c r="P59" s="35"/>
      <c r="Q59" s="36">
        <f t="shared" si="29"/>
        <v>0</v>
      </c>
      <c r="R59" s="36">
        <f t="shared" si="30"/>
        <v>750</v>
      </c>
    </row>
    <row r="60" spans="1:18" ht="60" hidden="1" x14ac:dyDescent="0.25">
      <c r="A60" s="72" t="s">
        <v>48</v>
      </c>
      <c r="B60" s="35">
        <f>B61+B62+B63+B64</f>
        <v>0</v>
      </c>
      <c r="C60" s="35">
        <f>C61+C62+C63+C64</f>
        <v>0</v>
      </c>
      <c r="D60" s="35">
        <f>D61+D62+D63+D64</f>
        <v>0</v>
      </c>
      <c r="E60" s="36">
        <f t="shared" si="23"/>
        <v>0</v>
      </c>
      <c r="F60" s="35">
        <f>F61+F62+F63+F64</f>
        <v>0</v>
      </c>
      <c r="G60" s="35">
        <f>G61+G62+G63+G64</f>
        <v>0</v>
      </c>
      <c r="H60" s="35">
        <f>H61+H62+H63+H64</f>
        <v>0</v>
      </c>
      <c r="I60" s="36">
        <f t="shared" si="28"/>
        <v>0</v>
      </c>
      <c r="J60" s="35">
        <f>J61+J62+J63+J64</f>
        <v>0</v>
      </c>
      <c r="K60" s="35">
        <f>K61+K62+K63+K64</f>
        <v>0</v>
      </c>
      <c r="L60" s="35">
        <f>L61+L62+L63+L64</f>
        <v>0</v>
      </c>
      <c r="M60" s="36">
        <f t="shared" si="24"/>
        <v>0</v>
      </c>
      <c r="N60" s="35">
        <f>N61+N62+N63+N64</f>
        <v>0</v>
      </c>
      <c r="O60" s="35">
        <f>O61+O62+O63+O64</f>
        <v>0</v>
      </c>
      <c r="P60" s="35">
        <f>P61+P62+P63+P64</f>
        <v>0</v>
      </c>
      <c r="Q60" s="36">
        <f t="shared" si="29"/>
        <v>0</v>
      </c>
      <c r="R60" s="36">
        <f t="shared" si="30"/>
        <v>0</v>
      </c>
    </row>
    <row r="61" spans="1:18" ht="30" hidden="1" x14ac:dyDescent="0.25">
      <c r="A61" s="72" t="s">
        <v>49</v>
      </c>
      <c r="B61" s="35"/>
      <c r="C61" s="35"/>
      <c r="D61" s="35"/>
      <c r="E61" s="36">
        <f t="shared" si="23"/>
        <v>0</v>
      </c>
      <c r="F61" s="35"/>
      <c r="G61" s="35"/>
      <c r="H61" s="35"/>
      <c r="I61" s="36">
        <f t="shared" si="28"/>
        <v>0</v>
      </c>
      <c r="J61" s="35"/>
      <c r="K61" s="35"/>
      <c r="L61" s="35"/>
      <c r="M61" s="36">
        <f t="shared" si="24"/>
        <v>0</v>
      </c>
      <c r="N61" s="35"/>
      <c r="O61" s="35"/>
      <c r="P61" s="35"/>
      <c r="Q61" s="36">
        <f t="shared" si="29"/>
        <v>0</v>
      </c>
      <c r="R61" s="36">
        <f t="shared" si="30"/>
        <v>0</v>
      </c>
    </row>
    <row r="62" spans="1:18" ht="64.5" hidden="1" x14ac:dyDescent="0.25">
      <c r="A62" s="73" t="s">
        <v>50</v>
      </c>
      <c r="B62" s="35"/>
      <c r="C62" s="35"/>
      <c r="D62" s="35"/>
      <c r="E62" s="36">
        <f t="shared" si="23"/>
        <v>0</v>
      </c>
      <c r="F62" s="35"/>
      <c r="G62" s="35"/>
      <c r="H62" s="35"/>
      <c r="I62" s="36">
        <f t="shared" si="28"/>
        <v>0</v>
      </c>
      <c r="J62" s="35"/>
      <c r="K62" s="35"/>
      <c r="L62" s="35"/>
      <c r="M62" s="36">
        <f t="shared" si="24"/>
        <v>0</v>
      </c>
      <c r="N62" s="35"/>
      <c r="O62" s="35"/>
      <c r="P62" s="35"/>
      <c r="Q62" s="36">
        <f t="shared" si="29"/>
        <v>0</v>
      </c>
      <c r="R62" s="36">
        <f t="shared" si="30"/>
        <v>0</v>
      </c>
    </row>
    <row r="63" spans="1:18" ht="30" hidden="1" x14ac:dyDescent="0.25">
      <c r="A63" s="72" t="s">
        <v>51</v>
      </c>
      <c r="B63" s="35"/>
      <c r="C63" s="35"/>
      <c r="D63" s="35"/>
      <c r="E63" s="36">
        <f t="shared" si="23"/>
        <v>0</v>
      </c>
      <c r="F63" s="35"/>
      <c r="G63" s="35"/>
      <c r="H63" s="35"/>
      <c r="I63" s="36">
        <f t="shared" si="28"/>
        <v>0</v>
      </c>
      <c r="J63" s="35"/>
      <c r="K63" s="35"/>
      <c r="L63" s="35"/>
      <c r="M63" s="36">
        <f t="shared" si="24"/>
        <v>0</v>
      </c>
      <c r="N63" s="35"/>
      <c r="O63" s="35"/>
      <c r="P63" s="35"/>
      <c r="Q63" s="36">
        <f t="shared" si="29"/>
        <v>0</v>
      </c>
      <c r="R63" s="36">
        <f t="shared" si="30"/>
        <v>0</v>
      </c>
    </row>
    <row r="64" spans="1:18" ht="30" hidden="1" x14ac:dyDescent="0.25">
      <c r="A64" s="72" t="s">
        <v>52</v>
      </c>
      <c r="B64" s="35"/>
      <c r="C64" s="35"/>
      <c r="D64" s="35"/>
      <c r="E64" s="36">
        <f t="shared" si="23"/>
        <v>0</v>
      </c>
      <c r="F64" s="35"/>
      <c r="G64" s="35"/>
      <c r="H64" s="35"/>
      <c r="I64" s="36">
        <f t="shared" si="28"/>
        <v>0</v>
      </c>
      <c r="J64" s="35"/>
      <c r="K64" s="35"/>
      <c r="L64" s="35"/>
      <c r="M64" s="36">
        <f t="shared" si="24"/>
        <v>0</v>
      </c>
      <c r="N64" s="35"/>
      <c r="O64" s="35"/>
      <c r="P64" s="35"/>
      <c r="Q64" s="36">
        <f t="shared" si="29"/>
        <v>0</v>
      </c>
      <c r="R64" s="36">
        <f t="shared" si="30"/>
        <v>0</v>
      </c>
    </row>
    <row r="65" spans="1:18" x14ac:dyDescent="0.25">
      <c r="A65" s="72" t="s">
        <v>53</v>
      </c>
      <c r="B65" s="35">
        <f>B66+B67+B68</f>
        <v>261</v>
      </c>
      <c r="C65" s="35">
        <f>C66+C67+C68</f>
        <v>607</v>
      </c>
      <c r="D65" s="35">
        <f>D66+D67+D68</f>
        <v>607</v>
      </c>
      <c r="E65" s="36">
        <f t="shared" si="23"/>
        <v>1475</v>
      </c>
      <c r="F65" s="35">
        <f>F66+F67+F68</f>
        <v>607</v>
      </c>
      <c r="G65" s="35">
        <f>G66+G67+G68</f>
        <v>607</v>
      </c>
      <c r="H65" s="35">
        <f>H66+H67+H68</f>
        <v>607</v>
      </c>
      <c r="I65" s="36">
        <f t="shared" si="28"/>
        <v>1821</v>
      </c>
      <c r="J65" s="35">
        <f>J66+J67+J68</f>
        <v>607</v>
      </c>
      <c r="K65" s="35">
        <f>K66+K67+K68</f>
        <v>607</v>
      </c>
      <c r="L65" s="35">
        <f>L66+L67+L68</f>
        <v>648</v>
      </c>
      <c r="M65" s="36">
        <f t="shared" si="24"/>
        <v>1862</v>
      </c>
      <c r="N65" s="35">
        <f>N66+N67+N68</f>
        <v>607</v>
      </c>
      <c r="O65" s="35">
        <f>O66+O67+O68</f>
        <v>769</v>
      </c>
      <c r="P65" s="35">
        <f>P66+P67+P68</f>
        <v>753</v>
      </c>
      <c r="Q65" s="36">
        <f t="shared" si="29"/>
        <v>2129</v>
      </c>
      <c r="R65" s="36">
        <f t="shared" si="30"/>
        <v>7287</v>
      </c>
    </row>
    <row r="66" spans="1:18" x14ac:dyDescent="0.25">
      <c r="A66" s="72" t="s">
        <v>68</v>
      </c>
      <c r="B66" s="35">
        <v>261</v>
      </c>
      <c r="C66" s="35">
        <v>607</v>
      </c>
      <c r="D66" s="35">
        <v>607</v>
      </c>
      <c r="E66" s="36">
        <f t="shared" si="23"/>
        <v>1475</v>
      </c>
      <c r="F66" s="35">
        <v>607</v>
      </c>
      <c r="G66" s="35">
        <v>607</v>
      </c>
      <c r="H66" s="35">
        <v>607</v>
      </c>
      <c r="I66" s="36">
        <f t="shared" si="28"/>
        <v>1821</v>
      </c>
      <c r="J66" s="35">
        <v>607</v>
      </c>
      <c r="K66" s="35">
        <v>607</v>
      </c>
      <c r="L66" s="35">
        <v>648</v>
      </c>
      <c r="M66" s="36">
        <f t="shared" si="24"/>
        <v>1862</v>
      </c>
      <c r="N66" s="35">
        <v>607</v>
      </c>
      <c r="O66" s="35">
        <v>769</v>
      </c>
      <c r="P66" s="35">
        <v>753</v>
      </c>
      <c r="Q66" s="36">
        <f t="shared" si="29"/>
        <v>2129</v>
      </c>
      <c r="R66" s="36">
        <f t="shared" si="30"/>
        <v>7287</v>
      </c>
    </row>
    <row r="67" spans="1:18" hidden="1" x14ac:dyDescent="0.25">
      <c r="A67" s="72" t="s">
        <v>54</v>
      </c>
      <c r="B67" s="35"/>
      <c r="C67" s="35"/>
      <c r="D67" s="35"/>
      <c r="E67" s="36">
        <f t="shared" si="23"/>
        <v>0</v>
      </c>
      <c r="F67" s="35"/>
      <c r="G67" s="35"/>
      <c r="H67" s="35"/>
      <c r="I67" s="36">
        <f t="shared" si="28"/>
        <v>0</v>
      </c>
      <c r="J67" s="35"/>
      <c r="K67" s="35"/>
      <c r="L67" s="35"/>
      <c r="M67" s="36">
        <f t="shared" si="24"/>
        <v>0</v>
      </c>
      <c r="N67" s="35"/>
      <c r="O67" s="35"/>
      <c r="P67" s="35"/>
      <c r="Q67" s="36">
        <f t="shared" si="29"/>
        <v>0</v>
      </c>
      <c r="R67" s="36">
        <f t="shared" si="30"/>
        <v>0</v>
      </c>
    </row>
    <row r="68" spans="1:18" ht="30" hidden="1" x14ac:dyDescent="0.25">
      <c r="A68" s="72" t="s">
        <v>51</v>
      </c>
      <c r="B68" s="35"/>
      <c r="C68" s="35"/>
      <c r="D68" s="35"/>
      <c r="E68" s="36">
        <f t="shared" si="23"/>
        <v>0</v>
      </c>
      <c r="F68" s="35"/>
      <c r="G68" s="35"/>
      <c r="H68" s="35"/>
      <c r="I68" s="36">
        <f t="shared" si="28"/>
        <v>0</v>
      </c>
      <c r="J68" s="35"/>
      <c r="K68" s="35"/>
      <c r="L68" s="35"/>
      <c r="M68" s="36">
        <f t="shared" si="24"/>
        <v>0</v>
      </c>
      <c r="N68" s="35"/>
      <c r="O68" s="35"/>
      <c r="P68" s="35"/>
      <c r="Q68" s="36">
        <f>SUM(N68:P68)</f>
        <v>0</v>
      </c>
      <c r="R68" s="36">
        <f t="shared" si="25"/>
        <v>0</v>
      </c>
    </row>
    <row r="69" spans="1:18" x14ac:dyDescent="0.25">
      <c r="A69" s="72" t="s">
        <v>55</v>
      </c>
      <c r="B69" s="35">
        <f>B70+B71+B72+B73+B74+B75+B76+B77+B78+B79</f>
        <v>307</v>
      </c>
      <c r="C69" s="35">
        <f>C70+C71+C72+C73+C74+C75+C76+C77+C78+C79</f>
        <v>0</v>
      </c>
      <c r="D69" s="35">
        <f>D70+D71+D72+D73+D74+D75+D76+D77+D78+D79</f>
        <v>0</v>
      </c>
      <c r="E69" s="36">
        <f t="shared" si="23"/>
        <v>307</v>
      </c>
      <c r="F69" s="35">
        <f>F70+F71+F72+F73+F74+F75+F76+F77+F78+F79</f>
        <v>972</v>
      </c>
      <c r="G69" s="35">
        <f>G70+G71+G72+G73+G74+G75+G76+G77+G78+G79</f>
        <v>507</v>
      </c>
      <c r="H69" s="35">
        <f>H70+H71+H72+H73+H74+H75+H76+H77+H78+H79</f>
        <v>0</v>
      </c>
      <c r="I69" s="36">
        <f t="shared" si="28"/>
        <v>1479</v>
      </c>
      <c r="J69" s="35">
        <f>J70+J71+J72+J73+J74+J75+J76+J77+J78+J79</f>
        <v>239</v>
      </c>
      <c r="K69" s="35">
        <f>K70+K71+K72+K73+K74+K75+K76+K77+K78+K79</f>
        <v>1840</v>
      </c>
      <c r="L69" s="35">
        <f>L70+L71+L72+L73+L74+L75+L76+L77+L78+L79</f>
        <v>0</v>
      </c>
      <c r="M69" s="36">
        <f t="shared" si="24"/>
        <v>2079</v>
      </c>
      <c r="N69" s="35">
        <f>N70+N71+N72+N73+N74+N75+N76+N77+N78+N79</f>
        <v>0</v>
      </c>
      <c r="O69" s="35">
        <f>O70+O71+O72+O73+O74+O75+O76+O77+O78+O79</f>
        <v>56</v>
      </c>
      <c r="P69" s="35">
        <f>P70+P71+P72+P73+P74+P75+P76+P77+P78+P79</f>
        <v>0</v>
      </c>
      <c r="Q69" s="36">
        <f>SUM(N69:P69)</f>
        <v>56</v>
      </c>
      <c r="R69" s="36">
        <f t="shared" si="25"/>
        <v>3921</v>
      </c>
    </row>
    <row r="70" spans="1:18" hidden="1" x14ac:dyDescent="0.25">
      <c r="A70" s="73" t="s">
        <v>56</v>
      </c>
      <c r="B70" s="35"/>
      <c r="C70" s="35"/>
      <c r="D70" s="35"/>
      <c r="E70" s="36">
        <f t="shared" si="23"/>
        <v>0</v>
      </c>
      <c r="F70" s="35"/>
      <c r="G70" s="35"/>
      <c r="H70" s="35"/>
      <c r="I70" s="36">
        <f t="shared" si="28"/>
        <v>0</v>
      </c>
      <c r="J70" s="35"/>
      <c r="K70" s="35"/>
      <c r="L70" s="35"/>
      <c r="M70" s="36">
        <f t="shared" si="24"/>
        <v>0</v>
      </c>
      <c r="N70" s="35"/>
      <c r="O70" s="35"/>
      <c r="P70" s="35"/>
      <c r="Q70" s="36">
        <f>SUM(N70:P70)</f>
        <v>0</v>
      </c>
      <c r="R70" s="36">
        <f t="shared" si="25"/>
        <v>0</v>
      </c>
    </row>
    <row r="71" spans="1:18" ht="26.25" hidden="1" x14ac:dyDescent="0.25">
      <c r="A71" s="73" t="s">
        <v>57</v>
      </c>
      <c r="B71" s="35"/>
      <c r="C71" s="35"/>
      <c r="D71" s="35"/>
      <c r="E71" s="36">
        <f t="shared" si="23"/>
        <v>0</v>
      </c>
      <c r="F71" s="35"/>
      <c r="G71" s="35"/>
      <c r="H71" s="35"/>
      <c r="I71" s="36">
        <f t="shared" si="28"/>
        <v>0</v>
      </c>
      <c r="J71" s="35"/>
      <c r="K71" s="35"/>
      <c r="L71" s="35"/>
      <c r="M71" s="36">
        <f t="shared" si="24"/>
        <v>0</v>
      </c>
      <c r="N71" s="35"/>
      <c r="O71" s="35"/>
      <c r="P71" s="35"/>
      <c r="Q71" s="36">
        <f t="shared" ref="Q71:Q94" si="31">SUM(N71:P71)</f>
        <v>0</v>
      </c>
      <c r="R71" s="36">
        <f t="shared" si="25"/>
        <v>0</v>
      </c>
    </row>
    <row r="72" spans="1:18" x14ac:dyDescent="0.25">
      <c r="A72" s="72" t="s">
        <v>58</v>
      </c>
      <c r="B72" s="35">
        <v>307</v>
      </c>
      <c r="C72" s="35"/>
      <c r="D72" s="35"/>
      <c r="E72" s="36">
        <f t="shared" si="23"/>
        <v>307</v>
      </c>
      <c r="F72" s="35">
        <v>972</v>
      </c>
      <c r="G72" s="35">
        <v>507</v>
      </c>
      <c r="H72" s="35"/>
      <c r="I72" s="36">
        <f t="shared" si="28"/>
        <v>1479</v>
      </c>
      <c r="J72" s="35">
        <v>239</v>
      </c>
      <c r="K72" s="35">
        <v>1840</v>
      </c>
      <c r="L72" s="35"/>
      <c r="M72" s="36">
        <f t="shared" si="24"/>
        <v>2079</v>
      </c>
      <c r="N72" s="35"/>
      <c r="O72" s="35"/>
      <c r="P72" s="35"/>
      <c r="Q72" s="36">
        <f t="shared" si="31"/>
        <v>0</v>
      </c>
      <c r="R72" s="36">
        <f t="shared" si="25"/>
        <v>3865</v>
      </c>
    </row>
    <row r="73" spans="1:18" hidden="1" x14ac:dyDescent="0.25">
      <c r="A73" s="73" t="s">
        <v>59</v>
      </c>
      <c r="B73" s="35"/>
      <c r="C73" s="35"/>
      <c r="D73" s="35"/>
      <c r="E73" s="36">
        <f t="shared" si="23"/>
        <v>0</v>
      </c>
      <c r="F73" s="35"/>
      <c r="G73" s="35"/>
      <c r="H73" s="35"/>
      <c r="I73" s="36">
        <f t="shared" si="28"/>
        <v>0</v>
      </c>
      <c r="J73" s="35"/>
      <c r="K73" s="35"/>
      <c r="L73" s="35"/>
      <c r="M73" s="36">
        <f t="shared" si="24"/>
        <v>0</v>
      </c>
      <c r="N73" s="35"/>
      <c r="O73" s="35"/>
      <c r="P73" s="35"/>
      <c r="Q73" s="36">
        <f t="shared" si="31"/>
        <v>0</v>
      </c>
      <c r="R73" s="36">
        <f t="shared" si="25"/>
        <v>0</v>
      </c>
    </row>
    <row r="74" spans="1:18" ht="26.25" hidden="1" x14ac:dyDescent="0.25">
      <c r="A74" s="73" t="s">
        <v>60</v>
      </c>
      <c r="B74" s="35"/>
      <c r="C74" s="35"/>
      <c r="D74" s="35"/>
      <c r="E74" s="36">
        <f t="shared" si="23"/>
        <v>0</v>
      </c>
      <c r="F74" s="35"/>
      <c r="G74" s="35"/>
      <c r="H74" s="35"/>
      <c r="I74" s="36">
        <f t="shared" si="28"/>
        <v>0</v>
      </c>
      <c r="J74" s="35"/>
      <c r="K74" s="35"/>
      <c r="L74" s="35"/>
      <c r="M74" s="36">
        <f t="shared" si="24"/>
        <v>0</v>
      </c>
      <c r="N74" s="35"/>
      <c r="O74" s="35"/>
      <c r="P74" s="35"/>
      <c r="Q74" s="36">
        <f t="shared" si="31"/>
        <v>0</v>
      </c>
      <c r="R74" s="36">
        <f t="shared" si="25"/>
        <v>0</v>
      </c>
    </row>
    <row r="75" spans="1:18" ht="26.25" hidden="1" x14ac:dyDescent="0.25">
      <c r="A75" s="73" t="s">
        <v>61</v>
      </c>
      <c r="B75" s="35"/>
      <c r="C75" s="35"/>
      <c r="D75" s="35"/>
      <c r="E75" s="36">
        <f t="shared" si="23"/>
        <v>0</v>
      </c>
      <c r="F75" s="35"/>
      <c r="G75" s="35"/>
      <c r="H75" s="35"/>
      <c r="I75" s="36">
        <f t="shared" si="28"/>
        <v>0</v>
      </c>
      <c r="J75" s="35"/>
      <c r="K75" s="35"/>
      <c r="L75" s="35"/>
      <c r="M75" s="36">
        <f t="shared" si="24"/>
        <v>0</v>
      </c>
      <c r="N75" s="35"/>
      <c r="O75" s="35"/>
      <c r="P75" s="35"/>
      <c r="Q75" s="36">
        <f t="shared" si="31"/>
        <v>0</v>
      </c>
      <c r="R75" s="36">
        <f t="shared" si="25"/>
        <v>0</v>
      </c>
    </row>
    <row r="76" spans="1:18" ht="26.25" hidden="1" x14ac:dyDescent="0.25">
      <c r="A76" s="73" t="s">
        <v>70</v>
      </c>
      <c r="B76" s="35"/>
      <c r="C76" s="35"/>
      <c r="D76" s="35"/>
      <c r="E76" s="36">
        <f>SUM(B76:D76)</f>
        <v>0</v>
      </c>
      <c r="F76" s="35"/>
      <c r="G76" s="35">
        <v>0</v>
      </c>
      <c r="H76" s="35"/>
      <c r="I76" s="36">
        <f t="shared" si="28"/>
        <v>0</v>
      </c>
      <c r="J76" s="35"/>
      <c r="K76" s="35"/>
      <c r="L76" s="35"/>
      <c r="M76" s="36">
        <f>SUM(J76:L76)</f>
        <v>0</v>
      </c>
      <c r="N76" s="35"/>
      <c r="O76" s="35"/>
      <c r="P76" s="35"/>
      <c r="Q76" s="36">
        <f>SUM(N76:P76)</f>
        <v>0</v>
      </c>
      <c r="R76" s="36">
        <f t="shared" si="25"/>
        <v>0</v>
      </c>
    </row>
    <row r="77" spans="1:18" hidden="1" x14ac:dyDescent="0.25">
      <c r="A77" s="73" t="s">
        <v>62</v>
      </c>
      <c r="B77" s="35"/>
      <c r="C77" s="35"/>
      <c r="D77" s="35"/>
      <c r="E77" s="36">
        <f t="shared" si="23"/>
        <v>0</v>
      </c>
      <c r="F77" s="35"/>
      <c r="G77" s="35"/>
      <c r="H77" s="35"/>
      <c r="I77" s="36">
        <f t="shared" si="28"/>
        <v>0</v>
      </c>
      <c r="J77" s="35"/>
      <c r="K77" s="35"/>
      <c r="L77" s="35"/>
      <c r="M77" s="36">
        <f t="shared" si="24"/>
        <v>0</v>
      </c>
      <c r="N77" s="35"/>
      <c r="O77" s="35"/>
      <c r="P77" s="35"/>
      <c r="Q77" s="36">
        <f t="shared" si="31"/>
        <v>0</v>
      </c>
      <c r="R77" s="36">
        <f t="shared" si="25"/>
        <v>0</v>
      </c>
    </row>
    <row r="78" spans="1:18" ht="15.75" thickBot="1" x14ac:dyDescent="0.3">
      <c r="A78" s="73" t="s">
        <v>67</v>
      </c>
      <c r="B78" s="35"/>
      <c r="C78" s="35"/>
      <c r="D78" s="35"/>
      <c r="E78" s="36">
        <f t="shared" si="23"/>
        <v>0</v>
      </c>
      <c r="F78" s="35"/>
      <c r="G78" s="35"/>
      <c r="H78" s="35"/>
      <c r="I78" s="36">
        <f t="shared" si="28"/>
        <v>0</v>
      </c>
      <c r="J78" s="35"/>
      <c r="K78" s="35"/>
      <c r="L78" s="35"/>
      <c r="M78" s="36">
        <f t="shared" si="24"/>
        <v>0</v>
      </c>
      <c r="N78" s="35"/>
      <c r="O78" s="35">
        <v>56</v>
      </c>
      <c r="P78" s="35"/>
      <c r="Q78" s="36">
        <f t="shared" si="31"/>
        <v>56</v>
      </c>
      <c r="R78" s="36">
        <f t="shared" si="25"/>
        <v>56</v>
      </c>
    </row>
    <row r="79" spans="1:18" ht="27" hidden="1" thickBot="1" x14ac:dyDescent="0.3">
      <c r="A79" s="76" t="s">
        <v>63</v>
      </c>
      <c r="B79" s="69"/>
      <c r="C79" s="69"/>
      <c r="D79" s="69"/>
      <c r="E79" s="77">
        <f t="shared" si="23"/>
        <v>0</v>
      </c>
      <c r="F79" s="69"/>
      <c r="G79" s="69"/>
      <c r="H79" s="69"/>
      <c r="I79" s="77">
        <f t="shared" si="28"/>
        <v>0</v>
      </c>
      <c r="J79" s="69"/>
      <c r="K79" s="69"/>
      <c r="L79" s="69"/>
      <c r="M79" s="77">
        <f t="shared" si="24"/>
        <v>0</v>
      </c>
      <c r="N79" s="69"/>
      <c r="O79" s="69"/>
      <c r="P79" s="69"/>
      <c r="Q79" s="77">
        <f t="shared" si="31"/>
        <v>0</v>
      </c>
      <c r="R79" s="77">
        <f t="shared" si="25"/>
        <v>0</v>
      </c>
    </row>
    <row r="80" spans="1:18" ht="16.5" thickBot="1" x14ac:dyDescent="0.3">
      <c r="A80" s="78">
        <v>2250</v>
      </c>
      <c r="B80" s="27">
        <v>274</v>
      </c>
      <c r="C80" s="27">
        <v>123</v>
      </c>
      <c r="D80" s="27">
        <v>307</v>
      </c>
      <c r="E80" s="14">
        <f t="shared" si="23"/>
        <v>704</v>
      </c>
      <c r="F80" s="27">
        <v>399</v>
      </c>
      <c r="G80" s="27">
        <v>460</v>
      </c>
      <c r="H80" s="27">
        <v>291</v>
      </c>
      <c r="I80" s="14">
        <f t="shared" si="28"/>
        <v>1150</v>
      </c>
      <c r="J80" s="27">
        <v>276</v>
      </c>
      <c r="K80" s="27">
        <v>153</v>
      </c>
      <c r="L80" s="79">
        <v>399</v>
      </c>
      <c r="M80" s="14">
        <f t="shared" si="24"/>
        <v>828</v>
      </c>
      <c r="N80" s="27">
        <v>307</v>
      </c>
      <c r="O80" s="27">
        <v>276</v>
      </c>
      <c r="P80" s="27">
        <v>276</v>
      </c>
      <c r="Q80" s="14">
        <f t="shared" si="31"/>
        <v>859</v>
      </c>
      <c r="R80" s="80">
        <f t="shared" si="25"/>
        <v>3541</v>
      </c>
    </row>
    <row r="81" spans="1:18" ht="16.5" thickBot="1" x14ac:dyDescent="0.3">
      <c r="A81" s="7">
        <v>2260</v>
      </c>
      <c r="B81" s="17"/>
      <c r="C81" s="27"/>
      <c r="D81" s="28"/>
      <c r="E81" s="16">
        <f t="shared" si="23"/>
        <v>0</v>
      </c>
      <c r="F81" s="17"/>
      <c r="G81" s="27"/>
      <c r="H81" s="28"/>
      <c r="I81" s="16">
        <f t="shared" si="28"/>
        <v>0</v>
      </c>
      <c r="J81" s="17"/>
      <c r="K81" s="27"/>
      <c r="L81" s="28"/>
      <c r="M81" s="16">
        <f t="shared" si="24"/>
        <v>0</v>
      </c>
      <c r="N81" s="17"/>
      <c r="O81" s="27"/>
      <c r="P81" s="28"/>
      <c r="Q81" s="16">
        <f t="shared" si="31"/>
        <v>0</v>
      </c>
      <c r="R81" s="16">
        <f t="shared" si="25"/>
        <v>0</v>
      </c>
    </row>
    <row r="82" spans="1:18" ht="16.5" thickBot="1" x14ac:dyDescent="0.3">
      <c r="A82" s="7">
        <v>2270</v>
      </c>
      <c r="B82" s="74">
        <f>B83+B84+B85+B86+B87</f>
        <v>7710</v>
      </c>
      <c r="C82" s="27">
        <f>C83+C84+C85+C86+C87</f>
        <v>55101</v>
      </c>
      <c r="D82" s="75">
        <f>D83+D84+D85+D86+D87</f>
        <v>54361</v>
      </c>
      <c r="E82" s="16">
        <f t="shared" si="23"/>
        <v>117172</v>
      </c>
      <c r="F82" s="17">
        <f>F83+F84+F85+F86+F87</f>
        <v>43414</v>
      </c>
      <c r="G82" s="27">
        <f>G83+G84+G85+G86+G87</f>
        <v>6746</v>
      </c>
      <c r="H82" s="28">
        <f>H83+H84+H85+H86+H87</f>
        <v>5951</v>
      </c>
      <c r="I82" s="16">
        <f t="shared" si="28"/>
        <v>56111</v>
      </c>
      <c r="J82" s="17">
        <f>J83+J84+J85+J86+J87</f>
        <v>949</v>
      </c>
      <c r="K82" s="27">
        <f>K83+K84+K85+K86+K87</f>
        <v>1259</v>
      </c>
      <c r="L82" s="28">
        <f>L83+L84+L85+L86+L87</f>
        <v>4322</v>
      </c>
      <c r="M82" s="16">
        <f t="shared" si="24"/>
        <v>6530</v>
      </c>
      <c r="N82" s="74">
        <f>N83+N84+N85+N86+N87</f>
        <v>8253</v>
      </c>
      <c r="O82" s="27">
        <f>O83+O84+O85+O86+O87</f>
        <v>48426</v>
      </c>
      <c r="P82" s="75">
        <f>P83+P84+P85+P86+P87</f>
        <v>169697</v>
      </c>
      <c r="Q82" s="16">
        <f t="shared" si="31"/>
        <v>226376</v>
      </c>
      <c r="R82" s="16">
        <f t="shared" si="25"/>
        <v>406189</v>
      </c>
    </row>
    <row r="83" spans="1:18" ht="16.5" thickBot="1" x14ac:dyDescent="0.3">
      <c r="A83" s="32">
        <v>2271</v>
      </c>
      <c r="B83" s="38">
        <v>0</v>
      </c>
      <c r="C83" s="83">
        <v>49623</v>
      </c>
      <c r="D83" s="38">
        <v>47260</v>
      </c>
      <c r="E83" s="34">
        <f>B83+C83+D83</f>
        <v>96883</v>
      </c>
      <c r="F83" s="33">
        <v>37808</v>
      </c>
      <c r="G83" s="81"/>
      <c r="H83" s="82"/>
      <c r="I83" s="34">
        <f>F83+G83+H83</f>
        <v>37808</v>
      </c>
      <c r="J83" s="33"/>
      <c r="K83" s="81"/>
      <c r="L83" s="82"/>
      <c r="M83" s="34">
        <f>J83+K83+L83</f>
        <v>0</v>
      </c>
      <c r="N83" s="38"/>
      <c r="O83" s="25">
        <v>41353</v>
      </c>
      <c r="P83" s="84">
        <v>163048</v>
      </c>
      <c r="Q83" s="34">
        <f>N83+O83+P83</f>
        <v>204401</v>
      </c>
      <c r="R83" s="34">
        <f t="shared" si="25"/>
        <v>339092</v>
      </c>
    </row>
    <row r="84" spans="1:18" ht="16.5" thickBot="1" x14ac:dyDescent="0.3">
      <c r="A84" s="7">
        <v>2272</v>
      </c>
      <c r="B84" s="17">
        <v>11</v>
      </c>
      <c r="C84" s="27">
        <v>1200</v>
      </c>
      <c r="D84" s="28">
        <v>1200</v>
      </c>
      <c r="E84" s="16">
        <f>SUM(B84:D84)</f>
        <v>2411</v>
      </c>
      <c r="F84" s="17">
        <v>804</v>
      </c>
      <c r="G84" s="27">
        <v>1068</v>
      </c>
      <c r="H84" s="28">
        <v>804</v>
      </c>
      <c r="I84" s="16">
        <f t="shared" si="28"/>
        <v>2676</v>
      </c>
      <c r="J84" s="17">
        <v>143</v>
      </c>
      <c r="K84" s="27">
        <v>275</v>
      </c>
      <c r="L84" s="28">
        <v>407</v>
      </c>
      <c r="M84" s="16">
        <f>SUM(J84:L84)</f>
        <v>825</v>
      </c>
      <c r="N84" s="17">
        <v>1068</v>
      </c>
      <c r="O84" s="27">
        <v>936</v>
      </c>
      <c r="P84" s="28">
        <v>1060</v>
      </c>
      <c r="Q84" s="16">
        <f>SUM(N84:P84)</f>
        <v>3064</v>
      </c>
      <c r="R84" s="16">
        <f t="shared" si="25"/>
        <v>8976</v>
      </c>
    </row>
    <row r="85" spans="1:18" ht="16.5" thickBot="1" x14ac:dyDescent="0.3">
      <c r="A85" s="7">
        <v>2273</v>
      </c>
      <c r="B85" s="17">
        <v>7505</v>
      </c>
      <c r="C85" s="27">
        <v>4084</v>
      </c>
      <c r="D85" s="28">
        <v>5707</v>
      </c>
      <c r="E85" s="39">
        <f>SUM(B85:D85)</f>
        <v>17296</v>
      </c>
      <c r="F85" s="17">
        <v>4608</v>
      </c>
      <c r="G85" s="27">
        <v>5484</v>
      </c>
      <c r="H85" s="28">
        <v>4953</v>
      </c>
      <c r="I85" s="39">
        <f t="shared" si="28"/>
        <v>15045</v>
      </c>
      <c r="J85" s="17">
        <v>612</v>
      </c>
      <c r="K85" s="27">
        <v>788</v>
      </c>
      <c r="L85" s="28">
        <v>3719</v>
      </c>
      <c r="M85" s="39">
        <f>SUM(J85:L85)</f>
        <v>5119</v>
      </c>
      <c r="N85" s="17">
        <v>7039</v>
      </c>
      <c r="O85" s="27">
        <v>5991</v>
      </c>
      <c r="P85" s="28">
        <v>5485</v>
      </c>
      <c r="Q85" s="16">
        <f>SUM(N85:P85)</f>
        <v>18515</v>
      </c>
      <c r="R85" s="16">
        <f t="shared" si="25"/>
        <v>55975</v>
      </c>
    </row>
    <row r="86" spans="1:18" ht="16.5" thickBot="1" x14ac:dyDescent="0.3">
      <c r="A86" s="7">
        <v>2274</v>
      </c>
      <c r="B86" s="17"/>
      <c r="C86" s="27"/>
      <c r="D86" s="28"/>
      <c r="E86" s="16">
        <f t="shared" si="23"/>
        <v>0</v>
      </c>
      <c r="F86" s="17"/>
      <c r="G86" s="27"/>
      <c r="H86" s="28"/>
      <c r="I86" s="16">
        <f t="shared" si="28"/>
        <v>0</v>
      </c>
      <c r="J86" s="17"/>
      <c r="K86" s="27"/>
      <c r="L86" s="28"/>
      <c r="M86" s="16">
        <f>SUM(J86:L86)</f>
        <v>0</v>
      </c>
      <c r="N86" s="17"/>
      <c r="O86" s="27"/>
      <c r="P86" s="28"/>
      <c r="Q86" s="16">
        <f t="shared" si="31"/>
        <v>0</v>
      </c>
      <c r="R86" s="16">
        <f t="shared" si="25"/>
        <v>0</v>
      </c>
    </row>
    <row r="87" spans="1:18" ht="16.5" thickBot="1" x14ac:dyDescent="0.3">
      <c r="A87" s="7">
        <v>2275</v>
      </c>
      <c r="B87" s="17">
        <v>194</v>
      </c>
      <c r="C87" s="27">
        <v>194</v>
      </c>
      <c r="D87" s="28">
        <v>194</v>
      </c>
      <c r="E87" s="16">
        <f t="shared" si="23"/>
        <v>582</v>
      </c>
      <c r="F87" s="17">
        <v>194</v>
      </c>
      <c r="G87" s="27">
        <v>194</v>
      </c>
      <c r="H87" s="28">
        <v>194</v>
      </c>
      <c r="I87" s="16">
        <f t="shared" si="28"/>
        <v>582</v>
      </c>
      <c r="J87" s="17">
        <v>194</v>
      </c>
      <c r="K87" s="27">
        <v>196</v>
      </c>
      <c r="L87" s="28">
        <v>196</v>
      </c>
      <c r="M87" s="16">
        <f>SUM(J87:L87)</f>
        <v>586</v>
      </c>
      <c r="N87" s="17">
        <v>146</v>
      </c>
      <c r="O87" s="27">
        <v>146</v>
      </c>
      <c r="P87" s="28">
        <v>104</v>
      </c>
      <c r="Q87" s="16">
        <f t="shared" si="31"/>
        <v>396</v>
      </c>
      <c r="R87" s="16">
        <f t="shared" si="25"/>
        <v>2146</v>
      </c>
    </row>
    <row r="88" spans="1:18" ht="16.5" thickBot="1" x14ac:dyDescent="0.3">
      <c r="A88" s="32">
        <v>2700</v>
      </c>
      <c r="B88" s="41"/>
      <c r="C88" s="42"/>
      <c r="D88" s="43"/>
      <c r="E88" s="34">
        <f t="shared" si="23"/>
        <v>0</v>
      </c>
      <c r="F88" s="41">
        <f>SUM(F89:F91)</f>
        <v>0</v>
      </c>
      <c r="G88" s="42">
        <f>SUM(G89:G91)</f>
        <v>0</v>
      </c>
      <c r="H88" s="43">
        <f>SUM(H89:H91)</f>
        <v>0</v>
      </c>
      <c r="I88" s="34">
        <f t="shared" si="28"/>
        <v>0</v>
      </c>
      <c r="J88" s="41">
        <f>SUM(J89:J91)</f>
        <v>584</v>
      </c>
      <c r="K88" s="42">
        <f>SUM(K89:K91)</f>
        <v>0</v>
      </c>
      <c r="L88" s="43">
        <f>SUM(L89:L91)</f>
        <v>0</v>
      </c>
      <c r="M88" s="34">
        <f t="shared" ref="M88:M94" si="32">SUM(J88:L88)</f>
        <v>584</v>
      </c>
      <c r="N88" s="41">
        <f>SUM(N89:N91)</f>
        <v>0</v>
      </c>
      <c r="O88" s="42">
        <f>SUM(O89:O91)</f>
        <v>0</v>
      </c>
      <c r="P88" s="43">
        <f>SUM(P89:P91)</f>
        <v>0</v>
      </c>
      <c r="Q88" s="34">
        <f t="shared" si="31"/>
        <v>0</v>
      </c>
      <c r="R88" s="34">
        <f t="shared" si="25"/>
        <v>584</v>
      </c>
    </row>
    <row r="89" spans="1:18" ht="16.5" thickBot="1" x14ac:dyDescent="0.3">
      <c r="A89" s="7">
        <v>2710</v>
      </c>
      <c r="B89" s="44"/>
      <c r="C89" s="45"/>
      <c r="D89" s="46"/>
      <c r="E89" s="16">
        <f t="shared" si="23"/>
        <v>0</v>
      </c>
      <c r="F89" s="44"/>
      <c r="G89" s="45"/>
      <c r="H89" s="46"/>
      <c r="I89" s="16">
        <f t="shared" si="28"/>
        <v>0</v>
      </c>
      <c r="J89" s="44"/>
      <c r="K89" s="45"/>
      <c r="L89" s="46"/>
      <c r="M89" s="16">
        <f t="shared" si="32"/>
        <v>0</v>
      </c>
      <c r="N89" s="44"/>
      <c r="O89" s="45"/>
      <c r="P89" s="46"/>
      <c r="Q89" s="16">
        <f t="shared" si="31"/>
        <v>0</v>
      </c>
      <c r="R89" s="16">
        <f t="shared" si="25"/>
        <v>0</v>
      </c>
    </row>
    <row r="90" spans="1:18" ht="16.5" thickBot="1" x14ac:dyDescent="0.3">
      <c r="A90" s="7">
        <v>2720</v>
      </c>
      <c r="B90" s="44"/>
      <c r="C90" s="45"/>
      <c r="D90" s="46"/>
      <c r="E90" s="16">
        <f t="shared" si="23"/>
        <v>0</v>
      </c>
      <c r="F90" s="44"/>
      <c r="G90" s="45"/>
      <c r="H90" s="46"/>
      <c r="I90" s="16">
        <f t="shared" si="28"/>
        <v>0</v>
      </c>
      <c r="J90" s="44"/>
      <c r="K90" s="45"/>
      <c r="L90" s="46"/>
      <c r="M90" s="16">
        <f t="shared" si="32"/>
        <v>0</v>
      </c>
      <c r="N90" s="44"/>
      <c r="O90" s="45"/>
      <c r="P90" s="46"/>
      <c r="Q90" s="16">
        <f t="shared" si="31"/>
        <v>0</v>
      </c>
      <c r="R90" s="16">
        <f t="shared" si="25"/>
        <v>0</v>
      </c>
    </row>
    <row r="91" spans="1:18" ht="16.5" thickBot="1" x14ac:dyDescent="0.3">
      <c r="A91" s="7">
        <v>2730</v>
      </c>
      <c r="B91" s="44"/>
      <c r="C91" s="45"/>
      <c r="D91" s="46"/>
      <c r="E91" s="16">
        <f t="shared" si="23"/>
        <v>0</v>
      </c>
      <c r="F91" s="44"/>
      <c r="G91" s="45"/>
      <c r="H91" s="46"/>
      <c r="I91" s="16">
        <f t="shared" si="28"/>
        <v>0</v>
      </c>
      <c r="J91" s="44">
        <v>584</v>
      </c>
      <c r="K91" s="45"/>
      <c r="L91" s="46"/>
      <c r="M91" s="16">
        <f t="shared" si="32"/>
        <v>584</v>
      </c>
      <c r="N91" s="44"/>
      <c r="O91" s="45"/>
      <c r="P91" s="46"/>
      <c r="Q91" s="16">
        <f t="shared" si="31"/>
        <v>0</v>
      </c>
      <c r="R91" s="16">
        <f t="shared" si="25"/>
        <v>584</v>
      </c>
    </row>
    <row r="92" spans="1:18" ht="16.5" thickBot="1" x14ac:dyDescent="0.3">
      <c r="A92" s="7">
        <v>2800</v>
      </c>
      <c r="B92" s="44"/>
      <c r="C92" s="45"/>
      <c r="D92" s="46"/>
      <c r="E92" s="16">
        <f t="shared" si="23"/>
        <v>0</v>
      </c>
      <c r="F92" s="44"/>
      <c r="G92" s="45"/>
      <c r="H92" s="46"/>
      <c r="I92" s="16">
        <f t="shared" si="28"/>
        <v>0</v>
      </c>
      <c r="J92" s="44"/>
      <c r="K92" s="45"/>
      <c r="L92" s="46"/>
      <c r="M92" s="16">
        <f t="shared" si="32"/>
        <v>0</v>
      </c>
      <c r="N92" s="44"/>
      <c r="O92" s="45"/>
      <c r="P92" s="46"/>
      <c r="Q92" s="16">
        <f t="shared" si="31"/>
        <v>0</v>
      </c>
      <c r="R92" s="16">
        <f t="shared" si="25"/>
        <v>0</v>
      </c>
    </row>
    <row r="93" spans="1:18" ht="16.5" thickBot="1" x14ac:dyDescent="0.3">
      <c r="A93" s="7">
        <v>3110</v>
      </c>
      <c r="B93" s="44"/>
      <c r="C93" s="45"/>
      <c r="D93" s="46"/>
      <c r="E93" s="16">
        <f t="shared" si="23"/>
        <v>0</v>
      </c>
      <c r="F93" s="44"/>
      <c r="G93" s="45"/>
      <c r="H93" s="46"/>
      <c r="I93" s="16">
        <f t="shared" si="28"/>
        <v>0</v>
      </c>
      <c r="J93" s="44"/>
      <c r="K93" s="45"/>
      <c r="L93" s="46"/>
      <c r="M93" s="16">
        <f t="shared" si="32"/>
        <v>0</v>
      </c>
      <c r="N93" s="44"/>
      <c r="O93" s="45"/>
      <c r="P93" s="46"/>
      <c r="Q93" s="16">
        <f t="shared" si="31"/>
        <v>0</v>
      </c>
      <c r="R93" s="16">
        <f t="shared" si="25"/>
        <v>0</v>
      </c>
    </row>
    <row r="94" spans="1:18" ht="16.5" thickBot="1" x14ac:dyDescent="0.3">
      <c r="A94" s="7">
        <v>3130</v>
      </c>
      <c r="B94" s="44"/>
      <c r="C94" s="45"/>
      <c r="D94" s="46"/>
      <c r="E94" s="16">
        <f t="shared" ref="E94" si="33">SUM(B94:D94)</f>
        <v>0</v>
      </c>
      <c r="F94" s="44"/>
      <c r="G94" s="45"/>
      <c r="H94" s="46"/>
      <c r="I94" s="16">
        <f t="shared" si="28"/>
        <v>0</v>
      </c>
      <c r="J94" s="44"/>
      <c r="K94" s="45"/>
      <c r="L94" s="46"/>
      <c r="M94" s="16">
        <f t="shared" si="32"/>
        <v>0</v>
      </c>
      <c r="N94" s="44"/>
      <c r="O94" s="45"/>
      <c r="P94" s="46"/>
      <c r="Q94" s="16">
        <f t="shared" si="31"/>
        <v>0</v>
      </c>
      <c r="R94" s="16">
        <f t="shared" si="25"/>
        <v>0</v>
      </c>
    </row>
    <row r="95" spans="1:18" ht="15.75" thickBot="1" x14ac:dyDescent="0.3">
      <c r="A95" s="47" t="s">
        <v>64</v>
      </c>
      <c r="B95" s="48">
        <f t="shared" ref="B95:R95" si="34">B96-B11-B16-B31-B82</f>
        <v>842</v>
      </c>
      <c r="C95" s="48">
        <f t="shared" si="34"/>
        <v>3305</v>
      </c>
      <c r="D95" s="88">
        <f t="shared" si="34"/>
        <v>2294</v>
      </c>
      <c r="E95" s="89">
        <f t="shared" si="34"/>
        <v>6441</v>
      </c>
      <c r="F95" s="48">
        <f t="shared" si="34"/>
        <v>19535</v>
      </c>
      <c r="G95" s="48">
        <f t="shared" si="34"/>
        <v>9659</v>
      </c>
      <c r="H95" s="88">
        <f t="shared" si="34"/>
        <v>20557</v>
      </c>
      <c r="I95" s="89">
        <f t="shared" si="34"/>
        <v>49751</v>
      </c>
      <c r="J95" s="48">
        <f t="shared" si="34"/>
        <v>15469</v>
      </c>
      <c r="K95" s="48">
        <f t="shared" si="34"/>
        <v>18227</v>
      </c>
      <c r="L95" s="88">
        <f t="shared" si="34"/>
        <v>1689</v>
      </c>
      <c r="M95" s="89">
        <f t="shared" si="34"/>
        <v>35385</v>
      </c>
      <c r="N95" s="48">
        <f t="shared" si="34"/>
        <v>1277</v>
      </c>
      <c r="O95" s="48">
        <f t="shared" si="34"/>
        <v>5718</v>
      </c>
      <c r="P95" s="88">
        <f t="shared" si="34"/>
        <v>1392</v>
      </c>
      <c r="Q95" s="89">
        <f t="shared" si="34"/>
        <v>8387</v>
      </c>
      <c r="R95" s="89">
        <f t="shared" si="34"/>
        <v>99964</v>
      </c>
    </row>
    <row r="96" spans="1:18" ht="16.5" thickBot="1" x14ac:dyDescent="0.3">
      <c r="A96" s="7" t="s">
        <v>65</v>
      </c>
      <c r="B96" s="13">
        <f t="shared" ref="B96:R96" si="35">B10+B20+B88+B92+B16</f>
        <v>380034</v>
      </c>
      <c r="C96" s="14">
        <f t="shared" si="35"/>
        <v>362378</v>
      </c>
      <c r="D96" s="15">
        <f t="shared" si="35"/>
        <v>367111</v>
      </c>
      <c r="E96" s="16">
        <f t="shared" si="35"/>
        <v>1109523</v>
      </c>
      <c r="F96" s="13">
        <f t="shared" si="35"/>
        <v>371750</v>
      </c>
      <c r="G96" s="14">
        <f t="shared" si="35"/>
        <v>387925</v>
      </c>
      <c r="H96" s="15">
        <f t="shared" si="35"/>
        <v>654200</v>
      </c>
      <c r="I96" s="16">
        <f t="shared" si="35"/>
        <v>1413875</v>
      </c>
      <c r="J96" s="13">
        <f t="shared" si="35"/>
        <v>216618</v>
      </c>
      <c r="K96" s="14">
        <f t="shared" si="35"/>
        <v>195497</v>
      </c>
      <c r="L96" s="15">
        <f t="shared" si="35"/>
        <v>321931</v>
      </c>
      <c r="M96" s="16">
        <f t="shared" si="35"/>
        <v>734046</v>
      </c>
      <c r="N96" s="13">
        <f t="shared" si="35"/>
        <v>322132</v>
      </c>
      <c r="O96" s="14">
        <f t="shared" si="35"/>
        <v>365528</v>
      </c>
      <c r="P96" s="15">
        <f t="shared" si="35"/>
        <v>506543</v>
      </c>
      <c r="Q96" s="16">
        <f t="shared" si="35"/>
        <v>1194203</v>
      </c>
      <c r="R96" s="16">
        <f t="shared" si="35"/>
        <v>4451647</v>
      </c>
    </row>
    <row r="97" spans="1:18" x14ac:dyDescent="0.25">
      <c r="A97" s="49"/>
      <c r="B97" s="50"/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50"/>
    </row>
    <row r="98" spans="1:18" x14ac:dyDescent="0.25">
      <c r="A98" s="1"/>
      <c r="B98" s="5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3"/>
      <c r="Q98" s="3"/>
      <c r="R98" s="87"/>
    </row>
    <row r="99" spans="1:18" x14ac:dyDescent="0.25">
      <c r="A99" s="52" t="s">
        <v>83</v>
      </c>
      <c r="B99" s="53"/>
      <c r="C99" s="53"/>
      <c r="D99" s="53"/>
      <c r="E99" s="53"/>
      <c r="F99" s="53"/>
      <c r="G99" s="53"/>
      <c r="H99" s="53"/>
      <c r="I99" s="53"/>
      <c r="J99" s="54"/>
      <c r="K99" s="53"/>
      <c r="L99" s="53"/>
      <c r="M99" s="60" t="s">
        <v>84</v>
      </c>
      <c r="N99" s="55"/>
      <c r="O99" s="53"/>
      <c r="P99" s="56"/>
      <c r="Q99" s="56"/>
      <c r="R99" s="56"/>
    </row>
    <row r="100" spans="1:18" x14ac:dyDescent="0.25">
      <c r="A100" s="57"/>
      <c r="B100" s="53"/>
      <c r="C100" s="53"/>
      <c r="D100" s="53"/>
      <c r="E100" s="53"/>
      <c r="F100" s="53"/>
      <c r="G100" s="53"/>
      <c r="H100" s="53"/>
      <c r="I100" s="53"/>
      <c r="J100" s="57"/>
      <c r="K100" s="53"/>
      <c r="L100" s="53"/>
      <c r="M100" s="53"/>
      <c r="N100" s="57"/>
      <c r="O100" s="53"/>
      <c r="P100" s="56"/>
      <c r="Q100" s="56"/>
      <c r="R100" s="56"/>
    </row>
    <row r="101" spans="1:18" x14ac:dyDescent="0.25">
      <c r="A101" s="57"/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7"/>
      <c r="O101" s="53"/>
      <c r="P101" s="56"/>
      <c r="Q101" s="56"/>
      <c r="R101" s="56"/>
    </row>
    <row r="102" spans="1:18" x14ac:dyDescent="0.25">
      <c r="A102" s="57"/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7"/>
      <c r="O102" s="53"/>
      <c r="P102" s="56"/>
      <c r="Q102" s="56"/>
      <c r="R102" s="56"/>
    </row>
    <row r="103" spans="1:18" x14ac:dyDescent="0.25">
      <c r="A103" s="58"/>
      <c r="B103" s="53"/>
      <c r="C103" s="53"/>
      <c r="D103" s="53"/>
      <c r="E103" s="53"/>
      <c r="F103" s="53"/>
      <c r="G103" s="53"/>
      <c r="H103" s="53"/>
      <c r="I103" s="53"/>
      <c r="J103" s="54"/>
      <c r="K103" s="53"/>
      <c r="L103" s="53"/>
      <c r="M103" s="56"/>
      <c r="N103" s="59"/>
      <c r="O103" s="53"/>
      <c r="P103" s="56"/>
      <c r="Q103" s="56"/>
      <c r="R103" s="56"/>
    </row>
    <row r="104" spans="1:18" x14ac:dyDescent="0.25">
      <c r="A104" s="57"/>
      <c r="B104" s="53"/>
      <c r="C104" s="53"/>
      <c r="D104" s="53"/>
      <c r="E104" s="53"/>
      <c r="F104" s="53"/>
      <c r="G104" s="53"/>
      <c r="H104" s="53"/>
      <c r="I104" s="53"/>
      <c r="J104" s="57"/>
      <c r="K104" s="53"/>
      <c r="L104" s="53"/>
      <c r="M104" s="56"/>
      <c r="N104" s="57"/>
      <c r="O104" s="53"/>
      <c r="P104" s="56"/>
      <c r="Q104" s="56"/>
      <c r="R104" s="56"/>
    </row>
    <row r="105" spans="1:18" x14ac:dyDescent="0.25">
      <c r="A105" s="57"/>
      <c r="B105" s="53"/>
      <c r="C105" s="57"/>
      <c r="D105" s="54"/>
      <c r="E105" s="57"/>
      <c r="F105" s="57"/>
      <c r="G105" s="53"/>
      <c r="H105" s="53"/>
      <c r="I105" s="53"/>
      <c r="J105" s="53"/>
      <c r="K105" s="53"/>
      <c r="L105" s="53"/>
      <c r="M105" s="53"/>
      <c r="N105" s="53"/>
      <c r="O105" s="53"/>
      <c r="P105" s="56"/>
      <c r="Q105" s="56"/>
      <c r="R105" s="56"/>
    </row>
    <row r="106" spans="1:18" x14ac:dyDescent="0.25">
      <c r="A106" s="53"/>
      <c r="B106" s="60"/>
      <c r="C106" s="53"/>
      <c r="D106" s="57"/>
      <c r="E106" s="53"/>
      <c r="F106" s="60"/>
      <c r="G106" s="60"/>
      <c r="H106" s="60"/>
      <c r="I106" s="60"/>
      <c r="J106" s="60"/>
      <c r="K106" s="60"/>
      <c r="L106" s="60"/>
      <c r="M106" s="60"/>
      <c r="N106" s="60"/>
      <c r="O106" s="60"/>
      <c r="P106" s="56"/>
      <c r="Q106" s="56"/>
      <c r="R106" s="56"/>
    </row>
  </sheetData>
  <mergeCells count="3">
    <mergeCell ref="A5:R5"/>
    <mergeCell ref="A6:R6"/>
    <mergeCell ref="A7:R7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ЗОШ №8</vt:lpstr>
      <vt:lpstr>'ЗОШ №8'!Заголовки_для_печати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2020-09-03T08:48:06Z</dcterms:modified>
</cp:coreProperties>
</file>